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040" windowHeight="6090"/>
  </bookViews>
  <sheets>
    <sheet name="Rekapitulácia stavby" sheetId="1" r:id="rId1"/>
    <sheet name="1 - SO 01 - Výmena výplní..." sheetId="2" r:id="rId2"/>
  </sheets>
  <definedNames>
    <definedName name="_xlnm._FilterDatabase" localSheetId="1" hidden="1">'1 - SO 01 - Výmena výplní...'!$C$125:$K$175</definedName>
    <definedName name="_xlnm.Print_Titles" localSheetId="1">'1 - SO 01 - Výmena výplní...'!$125:$125</definedName>
    <definedName name="_xlnm.Print_Titles" localSheetId="0">'Rekapitulácia stavby'!$92:$92</definedName>
    <definedName name="_xlnm.Print_Area" localSheetId="1">'1 - SO 01 - Výmena výplní...'!$C$4:$J$76,'1 - SO 01 - Výmena výplní...'!$C$82:$J$107,'1 - SO 01 - Výmena výplní...'!$C$113:$J$175</definedName>
    <definedName name="_xlnm.Print_Area" localSheetId="0">'Rekapitulácia stavby'!$D$4:$AO$76,'Rekapitulácia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75" i="2"/>
  <c r="BH175" i="2"/>
  <c r="BG175" i="2"/>
  <c r="BE175" i="2"/>
  <c r="T175" i="2"/>
  <c r="T174" i="2" s="1"/>
  <c r="R175" i="2"/>
  <c r="R174" i="2"/>
  <c r="P175" i="2"/>
  <c r="P174" i="2" s="1"/>
  <c r="BI173" i="2"/>
  <c r="BH173" i="2"/>
  <c r="BG173" i="2"/>
  <c r="BE173" i="2"/>
  <c r="T173" i="2"/>
  <c r="T172" i="2"/>
  <c r="R173" i="2"/>
  <c r="R172" i="2" s="1"/>
  <c r="P173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T149" i="2"/>
  <c r="R150" i="2"/>
  <c r="R149" i="2"/>
  <c r="P150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J122" i="2"/>
  <c r="F122" i="2"/>
  <c r="F120" i="2"/>
  <c r="E118" i="2"/>
  <c r="J91" i="2"/>
  <c r="F91" i="2"/>
  <c r="F89" i="2"/>
  <c r="E87" i="2"/>
  <c r="J24" i="2"/>
  <c r="E24" i="2"/>
  <c r="J123" i="2" s="1"/>
  <c r="J23" i="2"/>
  <c r="J18" i="2"/>
  <c r="E18" i="2"/>
  <c r="F123" i="2" s="1"/>
  <c r="J17" i="2"/>
  <c r="J120" i="2"/>
  <c r="E7" i="2"/>
  <c r="E116" i="2" s="1"/>
  <c r="L90" i="1"/>
  <c r="AM90" i="1"/>
  <c r="AM89" i="1"/>
  <c r="L89" i="1"/>
  <c r="AM87" i="1"/>
  <c r="L87" i="1"/>
  <c r="L85" i="1"/>
  <c r="J173" i="2"/>
  <c r="J170" i="2"/>
  <c r="J165" i="2"/>
  <c r="BK163" i="2"/>
  <c r="J162" i="2"/>
  <c r="BK159" i="2"/>
  <c r="BK157" i="2"/>
  <c r="BK154" i="2"/>
  <c r="J153" i="2"/>
  <c r="J148" i="2"/>
  <c r="J146" i="2"/>
  <c r="BK144" i="2"/>
  <c r="BK142" i="2"/>
  <c r="BK140" i="2"/>
  <c r="J139" i="2"/>
  <c r="BK136" i="2"/>
  <c r="BK134" i="2"/>
  <c r="BK131" i="2"/>
  <c r="BK129" i="2"/>
  <c r="BK166" i="2"/>
  <c r="J171" i="2"/>
  <c r="BK171" i="2"/>
  <c r="BK168" i="2"/>
  <c r="BK164" i="2"/>
  <c r="J163" i="2"/>
  <c r="BK160" i="2"/>
  <c r="J159" i="2"/>
  <c r="J157" i="2"/>
  <c r="J154" i="2"/>
  <c r="BK148" i="2"/>
  <c r="J147" i="2"/>
  <c r="J145" i="2"/>
  <c r="J143" i="2"/>
  <c r="BK141" i="2"/>
  <c r="BK139" i="2"/>
  <c r="BK137" i="2"/>
  <c r="BK135" i="2"/>
  <c r="BK132" i="2"/>
  <c r="J131" i="2"/>
  <c r="J129" i="2"/>
  <c r="J175" i="2"/>
  <c r="J166" i="2"/>
  <c r="BK175" i="2"/>
  <c r="J168" i="2"/>
  <c r="J164" i="2"/>
  <c r="BK162" i="2"/>
  <c r="BK161" i="2"/>
  <c r="J160" i="2"/>
  <c r="J158" i="2"/>
  <c r="J155" i="2"/>
  <c r="BK150" i="2"/>
  <c r="BK147" i="2"/>
  <c r="BK145" i="2"/>
  <c r="J144" i="2"/>
  <c r="J142" i="2"/>
  <c r="J140" i="2"/>
  <c r="J138" i="2"/>
  <c r="J136" i="2"/>
  <c r="J134" i="2"/>
  <c r="BK130" i="2"/>
  <c r="BK167" i="2"/>
  <c r="BK170" i="2"/>
  <c r="BK165" i="2"/>
  <c r="J161" i="2"/>
  <c r="BK158" i="2"/>
  <c r="BK155" i="2"/>
  <c r="BK153" i="2"/>
  <c r="J150" i="2"/>
  <c r="BK146" i="2"/>
  <c r="BK143" i="2"/>
  <c r="J141" i="2"/>
  <c r="BK138" i="2"/>
  <c r="J137" i="2"/>
  <c r="J135" i="2"/>
  <c r="J132" i="2"/>
  <c r="J130" i="2"/>
  <c r="J167" i="2"/>
  <c r="BK173" i="2"/>
  <c r="AS94" i="1"/>
  <c r="BK133" i="2" l="1"/>
  <c r="J133" i="2" s="1"/>
  <c r="J99" i="2" s="1"/>
  <c r="R133" i="2"/>
  <c r="BK152" i="2"/>
  <c r="J152" i="2" s="1"/>
  <c r="J102" i="2" s="1"/>
  <c r="BK156" i="2"/>
  <c r="J156" i="2"/>
  <c r="J103" i="2" s="1"/>
  <c r="T156" i="2"/>
  <c r="P169" i="2"/>
  <c r="P128" i="2"/>
  <c r="T128" i="2"/>
  <c r="T133" i="2"/>
  <c r="P152" i="2"/>
  <c r="T152" i="2"/>
  <c r="R156" i="2"/>
  <c r="BK169" i="2"/>
  <c r="J169" i="2" s="1"/>
  <c r="J104" i="2" s="1"/>
  <c r="R169" i="2"/>
  <c r="BK128" i="2"/>
  <c r="J128" i="2" s="1"/>
  <c r="J98" i="2" s="1"/>
  <c r="R128" i="2"/>
  <c r="R127" i="2"/>
  <c r="P133" i="2"/>
  <c r="R152" i="2"/>
  <c r="R151" i="2" s="1"/>
  <c r="R126" i="2" s="1"/>
  <c r="P156" i="2"/>
  <c r="T169" i="2"/>
  <c r="BK172" i="2"/>
  <c r="J172" i="2"/>
  <c r="J105" i="2" s="1"/>
  <c r="BK149" i="2"/>
  <c r="J149" i="2"/>
  <c r="J100" i="2" s="1"/>
  <c r="BK174" i="2"/>
  <c r="J174" i="2" s="1"/>
  <c r="J106" i="2" s="1"/>
  <c r="BF175" i="2"/>
  <c r="BF170" i="2"/>
  <c r="BF166" i="2"/>
  <c r="E85" i="2"/>
  <c r="J89" i="2"/>
  <c r="F92" i="2"/>
  <c r="J92" i="2"/>
  <c r="BF129" i="2"/>
  <c r="BF130" i="2"/>
  <c r="BF131" i="2"/>
  <c r="BF132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50" i="2"/>
  <c r="BF153" i="2"/>
  <c r="BF154" i="2"/>
  <c r="BF155" i="2"/>
  <c r="BF157" i="2"/>
  <c r="BF158" i="2"/>
  <c r="BF159" i="2"/>
  <c r="BF160" i="2"/>
  <c r="BF161" i="2"/>
  <c r="BF162" i="2"/>
  <c r="BF163" i="2"/>
  <c r="BF164" i="2"/>
  <c r="BF165" i="2"/>
  <c r="BF167" i="2"/>
  <c r="BF168" i="2"/>
  <c r="BF171" i="2"/>
  <c r="BF173" i="2"/>
  <c r="F35" i="2"/>
  <c r="BB95" i="1" s="1"/>
  <c r="J33" i="2"/>
  <c r="AV95" i="1" s="1"/>
  <c r="F37" i="2"/>
  <c r="BD95" i="1" s="1"/>
  <c r="F36" i="2"/>
  <c r="BC95" i="1"/>
  <c r="F33" i="2"/>
  <c r="AZ95" i="1"/>
  <c r="T127" i="2" l="1"/>
  <c r="T151" i="2"/>
  <c r="P151" i="2"/>
  <c r="P127" i="2"/>
  <c r="P126" i="2" s="1"/>
  <c r="AU95" i="1" s="1"/>
  <c r="BK127" i="2"/>
  <c r="J127" i="2" s="1"/>
  <c r="J97" i="2" s="1"/>
  <c r="BK151" i="2"/>
  <c r="J151" i="2" s="1"/>
  <c r="J101" i="2" s="1"/>
  <c r="F34" i="2"/>
  <c r="BA95" i="1" s="1"/>
  <c r="BC94" i="1"/>
  <c r="W32" i="1" s="1"/>
  <c r="BB94" i="1"/>
  <c r="W31" i="1" s="1"/>
  <c r="J34" i="2"/>
  <c r="AW95" i="1" s="1"/>
  <c r="AT95" i="1" s="1"/>
  <c r="BD94" i="1"/>
  <c r="W33" i="1" s="1"/>
  <c r="AZ94" i="1"/>
  <c r="W29" i="1" s="1"/>
  <c r="T126" i="2" l="1"/>
  <c r="BK126" i="2"/>
  <c r="J126" i="2" s="1"/>
  <c r="J96" i="2" s="1"/>
  <c r="AU94" i="1"/>
  <c r="AY94" i="1"/>
  <c r="AV94" i="1"/>
  <c r="AK29" i="1" s="1"/>
  <c r="AX94" i="1"/>
  <c r="BA94" i="1"/>
  <c r="W30" i="1" s="1"/>
  <c r="J30" i="2" l="1"/>
  <c r="AG95" i="1"/>
  <c r="AG94" i="1" s="1"/>
  <c r="AK26" i="1" s="1"/>
  <c r="AW94" i="1"/>
  <c r="AK30" i="1" s="1"/>
  <c r="AN95" i="1" l="1"/>
  <c r="J39" i="2"/>
  <c r="AK35" i="1"/>
  <c r="AT94" i="1"/>
  <c r="AN94" i="1"/>
</calcChain>
</file>

<file path=xl/sharedStrings.xml><?xml version="1.0" encoding="utf-8"?>
<sst xmlns="http://schemas.openxmlformats.org/spreadsheetml/2006/main" count="870" uniqueCount="295">
  <si>
    <t>Export Komplet</t>
  </si>
  <si>
    <t/>
  </si>
  <si>
    <t>2.0</t>
  </si>
  <si>
    <t>False</t>
  </si>
  <si>
    <t>{59456eb5-b606-4820-88d7-3e7eb70736ae}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</si>
  <si>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</si>
  <si>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</si>
  <si>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</si>
  <si>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</si>
  <si>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</si>
  <si>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</si>
  <si>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</si>
  <si>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</si>
  <si>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2021-12-16v3fin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</si>
  <si>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</si>
  <si>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</si>
  <si>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na budove s.č.800 TJ Dolné Saliby</t>
  </si>
  <si>
    <t>JKSO:</t>
  </si>
  <si>
    <t>KS:</t>
  </si>
  <si>
    <t>Miesto:</t>
  </si>
  <si>
    <t>Dolné Saliby</t>
  </si>
  <si>
    <t>Dátum:</t>
  </si>
  <si>
    <t>Objednávateľ:</t>
  </si>
  <si>
    <t>IČO:</t>
  </si>
  <si>
    <t>Obec Dolné Saliby</t>
  </si>
  <si>
    <t>IČ DPH:</t>
  </si>
  <si>
    <t>Zhotoviteľ:</t>
  </si>
  <si>
    <t>Vyplň údaj</t>
  </si>
  <si>
    <t>Projektant:</t>
  </si>
  <si>
    <t>Ing. Silvia Tariová</t>
  </si>
  <si>
    <t>True</t>
  </si>
  <si>
    <t>Spracovateľ:</t>
  </si>
  <si>
    <t>HP REA 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</si>
  <si>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</si>
  <si>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</si>
  <si>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</si>
  <si>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</si>
  <si>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</si>
  <si>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</si>
  <si>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</si>
  <si>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</si>
  <si>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</si>
  <si>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</si>
  <si>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</si>
  <si>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</si>
  <si>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</si>
  <si>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</si>
  <si>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</si>
  <si>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</si>
  <si>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</si>
  <si>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</si>
  <si>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</si>
  <si>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</si>
  <si>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</si>
  <si>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</si>
  <si>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</si>
  <si>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</si>
  <si>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</si>
  <si>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</si>
  <si>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</si>
  <si>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</si>
  <si>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</si>
  <si>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</si>
  <si>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</si>
  <si>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</si>
  <si>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</si>
  <si>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</si>
  <si>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</si>
  <si>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</si>
  <si>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</si>
  <si>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</si>
  <si>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</si>
  <si>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</si>
  <si>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</si>
  <si>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</si>
  <si>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</si>
  <si>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</si>
  <si>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</si>
  <si>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</si>
  <si>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</si>
  <si>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01 - Výmena výplní otvorov</t>
  </si>
  <si>
    <t>STA</t>
  </si>
  <si>
    <t>{3947de39-70e9-4a27-ac9d-d23165cad746}</t>
  </si>
  <si>
    <t>2</t>
  </si>
  <si>
    <t>3</t>
  </si>
  <si>
    <t>4</t>
  </si>
  <si>
    <t>KRYCÍ LIST ROZPOČTU</t>
  </si>
  <si>
    <t>Objekt:</t>
  </si>
  <si>
    <t>1 - SO 01 - Výmena výplní otvorov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</si>
  <si>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</si>
  <si>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</si>
  <si>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</si>
  <si>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</si>
  <si>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</si>
  <si>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</si>
  <si>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</si>
  <si>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</si>
  <si>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</si>
  <si>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</si>
  <si>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</si>
  <si>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</si>
  <si>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</si>
  <si>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</si>
  <si>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</si>
  <si>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</si>
  <si>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</si>
  <si>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</si>
  <si>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</si>
  <si>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</si>
  <si>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</si>
  <si>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</si>
  <si>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</si>
  <si>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</si>
  <si>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</si>
  <si>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</si>
  <si>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</si>
  <si>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</si>
  <si>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</si>
  <si>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</si>
  <si>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</si>
  <si>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</si>
  <si>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</si>
  <si>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612425921.S</t>
  </si>
  <si>
    <t>Omietka vápenná vnútorného ostenia okenného alebo dverného hladká</t>
  </si>
  <si>
    <t>m2</t>
  </si>
  <si>
    <t>-1830649411</t>
  </si>
  <si>
    <t>648991113.S</t>
  </si>
  <si>
    <t>Osadenie parapetných dosiek z plastických a poloplast., hmôt, š. nad 200 mm</t>
  </si>
  <si>
    <t>m</t>
  </si>
  <si>
    <t>-1542689500</t>
  </si>
  <si>
    <t>M</t>
  </si>
  <si>
    <t>611560000300.0</t>
  </si>
  <si>
    <t>Parapetná doska plastová, šírka 250 mm, komôrková vnútorná, farba biela, zlatý dub, mramor, mahagon, svetlý buk, orech</t>
  </si>
  <si>
    <t>8</t>
  </si>
  <si>
    <t>-758022499</t>
  </si>
  <si>
    <t>611560000800.S</t>
  </si>
  <si>
    <t>Plastové krytky k vnútorným parapetom plastovým, pár, vo farbe biela, mramor, zlatý dub, buk, mahagón, orech</t>
  </si>
  <si>
    <t>ks</t>
  </si>
  <si>
    <t>1485345782</t>
  </si>
  <si>
    <t>9</t>
  </si>
  <si>
    <t>Ostatné konštrukcie a práce-búranie</t>
  </si>
  <si>
    <t>5</t>
  </si>
  <si>
    <t>941955001.S</t>
  </si>
  <si>
    <t>Lešenie ľahké pracovné pomocné, s výškou lešeňovej podlahy do 1,20 m</t>
  </si>
  <si>
    <t>61071841</t>
  </si>
  <si>
    <t>968061112.S</t>
  </si>
  <si>
    <t>Vyvesenie dreveného okenného krídla do suti plochy do 1,5 m2, -0,01200t</t>
  </si>
  <si>
    <t>-1002642514</t>
  </si>
  <si>
    <t>7</t>
  </si>
  <si>
    <t>968061125.S</t>
  </si>
  <si>
    <t>Vyvesenie dreveného dverného krídla do suti plochy do 2 m2, -0,02400t</t>
  </si>
  <si>
    <t>1779546401</t>
  </si>
  <si>
    <t>968062354.S</t>
  </si>
  <si>
    <t>Vybúranie drevených rámov okien dvojitých alebo zdvojených, plochy do 1 m2,  -0,07500t</t>
  </si>
  <si>
    <t>884349146</t>
  </si>
  <si>
    <t>968062355.S</t>
  </si>
  <si>
    <t>Vybúranie drevených rámov okien dvojitých alebo zdvojených, plochy do 2 m2,  -0,06200t</t>
  </si>
  <si>
    <t>-1351859038</t>
  </si>
  <si>
    <t>10</t>
  </si>
  <si>
    <t>968062356.S</t>
  </si>
  <si>
    <t>Vybúranie drevených rámov okien dvojitých alebo zdvojených, plochy do 4 m2,  -0,05400t</t>
  </si>
  <si>
    <t>-2097129896</t>
  </si>
  <si>
    <t>11</t>
  </si>
  <si>
    <t>968062745.S</t>
  </si>
  <si>
    <t>Vybúranie drevených stien plných, zasklených alebo výkladných,  -0,02400t</t>
  </si>
  <si>
    <t>516743391</t>
  </si>
  <si>
    <t>12</t>
  </si>
  <si>
    <t>968072455.S</t>
  </si>
  <si>
    <t>Vybúranie kovových dverových zárubní plochy do 2 m2,  -0,07600t</t>
  </si>
  <si>
    <t>-149782894</t>
  </si>
  <si>
    <t>13</t>
  </si>
  <si>
    <t>968072875.0</t>
  </si>
  <si>
    <t>Demontáž mreží pevných a otváravých</t>
  </si>
  <si>
    <t>774888914</t>
  </si>
  <si>
    <t>14</t>
  </si>
  <si>
    <t>979082111.S</t>
  </si>
  <si>
    <t>Vnútrostavenisková doprava sutiny a vybúraných hmôt do 10 m</t>
  </si>
  <si>
    <t>t</t>
  </si>
  <si>
    <t>-2053526583</t>
  </si>
  <si>
    <t>15</t>
  </si>
  <si>
    <t>979082121.S</t>
  </si>
  <si>
    <t>Vnútrostavenisková doprava sutiny a vybúraných hmôt za každých ďalších 5 m</t>
  </si>
  <si>
    <t>1841352704</t>
  </si>
  <si>
    <t>16</t>
  </si>
  <si>
    <t>979081111.S</t>
  </si>
  <si>
    <t>Odvoz sutiny a vybúraných hmôt na skládku do 1 km</t>
  </si>
  <si>
    <t>1427766443</t>
  </si>
  <si>
    <t>17</t>
  </si>
  <si>
    <t>979081121.S</t>
  </si>
  <si>
    <t>Odvoz sutiny a vybúraných hmôt na skládku za každý ďalší 1 km</t>
  </si>
  <si>
    <t>11094905</t>
  </si>
  <si>
    <t>18</t>
  </si>
  <si>
    <t>979089112.S</t>
  </si>
  <si>
    <t>Poplatok za skladovanie - drevo, sklo, plasty (17 02 ), ostatné</t>
  </si>
  <si>
    <t>1392810049</t>
  </si>
  <si>
    <t>19</t>
  </si>
  <si>
    <t>979089612.S</t>
  </si>
  <si>
    <t>Poplatok za skladovanie - iné odpady zo stavieb a demolácií (17 09), ostatné</t>
  </si>
  <si>
    <t>-517602791</t>
  </si>
  <si>
    <t>99</t>
  </si>
  <si>
    <t>Presun hmôt HSV</t>
  </si>
  <si>
    <t>999281111.S</t>
  </si>
  <si>
    <t>Presun hmôt pre opravy a údržbu objektov vrátane vonkajších plášťov výšky do 25 m</t>
  </si>
  <si>
    <t>1916471778</t>
  </si>
  <si>
    <t>PSV</t>
  </si>
  <si>
    <t>Práce a dodávky PSV</t>
  </si>
  <si>
    <t>764</t>
  </si>
  <si>
    <t>Konštrukcie klampiarske</t>
  </si>
  <si>
    <t>21</t>
  </si>
  <si>
    <t>764410730.S</t>
  </si>
  <si>
    <t>Oplechovanie parapetov z hliníkového farebného Al plechu, vrátane rohov r.š. 200 mm</t>
  </si>
  <si>
    <t>-736663081</t>
  </si>
  <si>
    <t>22</t>
  </si>
  <si>
    <t>764410850.S</t>
  </si>
  <si>
    <t>Demontáž oplechovania parapetov rš od 100 do 330 mm,  -0,00135t</t>
  </si>
  <si>
    <t>-838339251</t>
  </si>
  <si>
    <t>23</t>
  </si>
  <si>
    <t>998764101.S</t>
  </si>
  <si>
    <t>Presun hmôt pre konštrukcie klampiarske v objektoch výšky do 6 m</t>
  </si>
  <si>
    <t>194510142</t>
  </si>
  <si>
    <t>766</t>
  </si>
  <si>
    <t>Konštrukcie stolárske</t>
  </si>
  <si>
    <t>24</t>
  </si>
  <si>
    <t>766621400.0</t>
  </si>
  <si>
    <t>Montáž plastových výplní otvorov s hydroizolačnými ISO páskami (exteriérová a interiérová)</t>
  </si>
  <si>
    <t>1336509753</t>
  </si>
  <si>
    <t>25</t>
  </si>
  <si>
    <t>283290005900</t>
  </si>
  <si>
    <t>Tesniaca fólia CX exteriér, š. 90 mm, dĺ. 30 m, pre tesnenie pripájacej škáry okenného rámu a muriva, polymér, ALLMEDIA</t>
  </si>
  <si>
    <t>32</t>
  </si>
  <si>
    <t>-1415220139</t>
  </si>
  <si>
    <t>26</t>
  </si>
  <si>
    <t>283290006300</t>
  </si>
  <si>
    <t>Tesniaca fólia CX interiér, š. 90 mm, dĺ. 30 m, pre tesnenie pripájacej škáry okenného rámu a muriva, polymér, ALLMEDIA</t>
  </si>
  <si>
    <t>1353503728</t>
  </si>
  <si>
    <t>27</t>
  </si>
  <si>
    <t>7660001</t>
  </si>
  <si>
    <t>Plastové okno dvojkrídlové, 1150x1450 mm, otváravé, otváravo-sklopné, zasklené izolačným trojsklom, farba int./ext. biela, celoobvodové kovanie, kľučka farba biela, rozširovacie profily - ozn. O1</t>
  </si>
  <si>
    <t>297836608</t>
  </si>
  <si>
    <t>28</t>
  </si>
  <si>
    <t>7660002</t>
  </si>
  <si>
    <t>Plastové okno jednokrídlové, 900x900 mm, otváravo-sklopné, zasklené izolačným trojsklom, farba int./ext. biela, celoobvodové kovanie, kľučka farba biela, rozširovacie profily - ozn. O2</t>
  </si>
  <si>
    <t>-24031285</t>
  </si>
  <si>
    <t>29</t>
  </si>
  <si>
    <t>7660003</t>
  </si>
  <si>
    <t>Plastové okno dvojkrídlové, 1450x1450 mm, otváravé, otváravo-sklopné, zasklené izolačným trojsklom, farba int./ext. biela, celoobvodové kovanie, kľučka farba biela, rozširovacie profily - ozn. O3</t>
  </si>
  <si>
    <t>2078951052</t>
  </si>
  <si>
    <t>30</t>
  </si>
  <si>
    <t>7660004</t>
  </si>
  <si>
    <t>Plastové okno štvorkrídlové, 2380x1450 mm, otváravo-sklopné, otváravé, otváravé, otváravo-sklopné, zasklené izolačným trojsklom, farba int./ext. biela, celoobvodové kovanie, kľučka farba biela, rozširovacie profily - ozn. O4</t>
  </si>
  <si>
    <t>-353556632</t>
  </si>
  <si>
    <t>31</t>
  </si>
  <si>
    <t>7660000A</t>
  </si>
  <si>
    <t>Plastové jednokrídlové exteriérové dvere, 900x1970 mm, plný izolovaný panel, farba int./ext. biela, celoobvodové kovanie, kľučka - kľučka farba biela, vložkový zámok - ozn. A</t>
  </si>
  <si>
    <t>-1347962589</t>
  </si>
  <si>
    <t>76600000B</t>
  </si>
  <si>
    <t>Plastové dvojkrídlové exteriérové dvere s pevným nadsvetlíkom, 1800x2750 mm, plný izolovaný panel a izolačné trojsklo, farba int./ext. biela, celoobvodové kovanie, kľučka - kľučka farba biela, vložkový zámok - ozn. B</t>
  </si>
  <si>
    <t>-403002149</t>
  </si>
  <si>
    <t>33</t>
  </si>
  <si>
    <t>766694980.S</t>
  </si>
  <si>
    <t>Demontáž parapetnej dosky drevenej šírky do 300 mm, dĺžky do 1600 mm, -0,003t</t>
  </si>
  <si>
    <t>1319910565</t>
  </si>
  <si>
    <t>34</t>
  </si>
  <si>
    <t>766694981.S</t>
  </si>
  <si>
    <t>Demontáž parapetnej dosky drevenej šírky do 300 mm, dĺžky nad 1600 mm, -0,006t</t>
  </si>
  <si>
    <t>-754583815</t>
  </si>
  <si>
    <t>35</t>
  </si>
  <si>
    <t>998766201.S</t>
  </si>
  <si>
    <t>Presun hmot pre konštrukcie stolárske v objektoch výšky do 6 m</t>
  </si>
  <si>
    <t>%</t>
  </si>
  <si>
    <t>500211313</t>
  </si>
  <si>
    <t>767</t>
  </si>
  <si>
    <t>Konštrukcie doplnkové kovové</t>
  </si>
  <si>
    <t>36</t>
  </si>
  <si>
    <t>767662110.0</t>
  </si>
  <si>
    <t>Dodávka a montáž mreží pevných a otváravých skrutkovaním, vrátane povrchovej úpravy, kovania, spojovacieho a kotviaceho materiálu</t>
  </si>
  <si>
    <t>375583047</t>
  </si>
  <si>
    <t>37</t>
  </si>
  <si>
    <t>998767201.S</t>
  </si>
  <si>
    <t>Presun hmôt pre kovové stavebné doplnkové konštrukcie v objektoch výšky do 6 m</t>
  </si>
  <si>
    <t>-329780199</t>
  </si>
  <si>
    <t>784</t>
  </si>
  <si>
    <t>Maľby</t>
  </si>
  <si>
    <t>38</t>
  </si>
  <si>
    <t>784418012.S</t>
  </si>
  <si>
    <t>Zakrývanie podláh a zariadení papierom v miestnostiach alebo na schodisku</t>
  </si>
  <si>
    <t>-1454438639</t>
  </si>
  <si>
    <t>HZS</t>
  </si>
  <si>
    <t>Hodinové zúčtovacie sadzby</t>
  </si>
  <si>
    <t>39</t>
  </si>
  <si>
    <t>HZS000111.S</t>
  </si>
  <si>
    <t>Stavebno montážne práce menej náročne, pomocné alebo manupulačné (Tr. 1) v rozsahu viac ako 8 hodín</t>
  </si>
  <si>
    <t>hod</t>
  </si>
  <si>
    <t>512</t>
  </si>
  <si>
    <t>-406623128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</si>
</sst>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L84" sqref="L84:R8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6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97" t="s">
        <v>13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17"/>
      <c r="BE5" s="194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99" t="s">
        <v>16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17"/>
      <c r="BE6" s="195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95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/>
      <c r="AR8" s="17"/>
      <c r="BE8" s="195"/>
      <c r="BS8" s="14" t="s">
        <v>6</v>
      </c>
    </row>
    <row r="9" spans="1:74" s="1" customFormat="1" ht="14.45" customHeight="1">
      <c r="B9" s="17"/>
      <c r="AR9" s="17"/>
      <c r="BE9" s="195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95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95"/>
      <c r="BS11" s="14" t="s">
        <v>6</v>
      </c>
    </row>
    <row r="12" spans="1:74" s="1" customFormat="1" ht="6.95" customHeight="1">
      <c r="B12" s="17"/>
      <c r="AR12" s="17"/>
      <c r="BE12" s="195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95"/>
      <c r="BS13" s="14" t="s">
        <v>6</v>
      </c>
    </row>
    <row r="14" spans="1:74" ht="12.75">
      <c r="B14" s="17"/>
      <c r="E14" s="200" t="s">
        <v>27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4" t="s">
        <v>25</v>
      </c>
      <c r="AN14" s="26" t="s">
        <v>27</v>
      </c>
      <c r="AR14" s="17"/>
      <c r="BE14" s="195"/>
      <c r="BS14" s="14" t="s">
        <v>6</v>
      </c>
    </row>
    <row r="15" spans="1:74" s="1" customFormat="1" ht="6.95" customHeight="1">
      <c r="B15" s="17"/>
      <c r="AR15" s="17"/>
      <c r="BE15" s="195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195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195"/>
      <c r="BS17" s="14" t="s">
        <v>30</v>
      </c>
    </row>
    <row r="18" spans="1:71" s="1" customFormat="1" ht="6.95" customHeight="1">
      <c r="B18" s="17"/>
      <c r="AR18" s="17"/>
      <c r="BE18" s="195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23</v>
      </c>
      <c r="AN19" s="22" t="s">
        <v>1</v>
      </c>
      <c r="AR19" s="17"/>
      <c r="BE19" s="195"/>
      <c r="BS19" s="14" t="s">
        <v>6</v>
      </c>
    </row>
    <row r="20" spans="1:71" s="1" customFormat="1" ht="18.399999999999999" customHeight="1">
      <c r="B20" s="17"/>
      <c r="E20" s="22" t="s">
        <v>32</v>
      </c>
      <c r="AK20" s="24" t="s">
        <v>25</v>
      </c>
      <c r="AN20" s="22" t="s">
        <v>1</v>
      </c>
      <c r="AR20" s="17"/>
      <c r="BE20" s="195"/>
      <c r="BS20" s="14" t="s">
        <v>30</v>
      </c>
    </row>
    <row r="21" spans="1:71" s="1" customFormat="1" ht="6.95" customHeight="1">
      <c r="B21" s="17"/>
      <c r="AR21" s="17"/>
      <c r="BE21" s="195"/>
    </row>
    <row r="22" spans="1:71" s="1" customFormat="1" ht="12" customHeight="1">
      <c r="B22" s="17"/>
      <c r="D22" s="24" t="s">
        <v>33</v>
      </c>
      <c r="AR22" s="17"/>
      <c r="BE22" s="195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  <c r="BE23" s="195"/>
    </row>
    <row r="24" spans="1:71" s="1" customFormat="1" ht="6.95" customHeight="1">
      <c r="B24" s="17"/>
      <c r="AR24" s="17"/>
      <c r="BE24" s="19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5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3">
        <f>ROUND(AG94,2)</f>
        <v>0</v>
      </c>
      <c r="AL26" s="204"/>
      <c r="AM26" s="204"/>
      <c r="AN26" s="204"/>
      <c r="AO26" s="204"/>
      <c r="AP26" s="29"/>
      <c r="AQ26" s="29"/>
      <c r="AR26" s="30"/>
      <c r="BE26" s="19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5" t="s">
        <v>35</v>
      </c>
      <c r="M28" s="205"/>
      <c r="N28" s="205"/>
      <c r="O28" s="205"/>
      <c r="P28" s="205"/>
      <c r="Q28" s="29"/>
      <c r="R28" s="29"/>
      <c r="S28" s="29"/>
      <c r="T28" s="29"/>
      <c r="U28" s="29"/>
      <c r="V28" s="29"/>
      <c r="W28" s="205" t="s">
        <v>36</v>
      </c>
      <c r="X28" s="205"/>
      <c r="Y28" s="205"/>
      <c r="Z28" s="205"/>
      <c r="AA28" s="205"/>
      <c r="AB28" s="205"/>
      <c r="AC28" s="205"/>
      <c r="AD28" s="205"/>
      <c r="AE28" s="205"/>
      <c r="AF28" s="29"/>
      <c r="AG28" s="29"/>
      <c r="AH28" s="29"/>
      <c r="AI28" s="29"/>
      <c r="AJ28" s="29"/>
      <c r="AK28" s="205" t="s">
        <v>37</v>
      </c>
      <c r="AL28" s="205"/>
      <c r="AM28" s="205"/>
      <c r="AN28" s="205"/>
      <c r="AO28" s="205"/>
      <c r="AP28" s="29"/>
      <c r="AQ28" s="29"/>
      <c r="AR28" s="30"/>
      <c r="BE28" s="195"/>
    </row>
    <row r="29" spans="1:71" s="3" customFormat="1" ht="14.45" customHeight="1">
      <c r="B29" s="34"/>
      <c r="D29" s="24" t="s">
        <v>38</v>
      </c>
      <c r="F29" s="35" t="s">
        <v>39</v>
      </c>
      <c r="L29" s="208">
        <v>0.2</v>
      </c>
      <c r="M29" s="207"/>
      <c r="N29" s="207"/>
      <c r="O29" s="207"/>
      <c r="P29" s="207"/>
      <c r="Q29" s="36"/>
      <c r="R29" s="36"/>
      <c r="S29" s="36"/>
      <c r="T29" s="36"/>
      <c r="U29" s="36"/>
      <c r="V29" s="36"/>
      <c r="W29" s="206">
        <f>ROUND(AZ94, 2)</f>
        <v>0</v>
      </c>
      <c r="X29" s="207"/>
      <c r="Y29" s="207"/>
      <c r="Z29" s="207"/>
      <c r="AA29" s="207"/>
      <c r="AB29" s="207"/>
      <c r="AC29" s="207"/>
      <c r="AD29" s="207"/>
      <c r="AE29" s="207"/>
      <c r="AF29" s="36"/>
      <c r="AG29" s="36"/>
      <c r="AH29" s="36"/>
      <c r="AI29" s="36"/>
      <c r="AJ29" s="36"/>
      <c r="AK29" s="206">
        <f>ROUND(AV94, 2)</f>
        <v>0</v>
      </c>
      <c r="AL29" s="207"/>
      <c r="AM29" s="207"/>
      <c r="AN29" s="207"/>
      <c r="AO29" s="207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96"/>
    </row>
    <row r="30" spans="1:71" s="3" customFormat="1" ht="14.45" customHeight="1">
      <c r="B30" s="34"/>
      <c r="F30" s="35" t="s">
        <v>40</v>
      </c>
      <c r="L30" s="208">
        <v>0.2</v>
      </c>
      <c r="M30" s="207"/>
      <c r="N30" s="207"/>
      <c r="O30" s="207"/>
      <c r="P30" s="207"/>
      <c r="Q30" s="36"/>
      <c r="R30" s="36"/>
      <c r="S30" s="36"/>
      <c r="T30" s="36"/>
      <c r="U30" s="36"/>
      <c r="V30" s="36"/>
      <c r="W30" s="206">
        <f>ROUND(BA94, 2)</f>
        <v>0</v>
      </c>
      <c r="X30" s="207"/>
      <c r="Y30" s="207"/>
      <c r="Z30" s="207"/>
      <c r="AA30" s="207"/>
      <c r="AB30" s="207"/>
      <c r="AC30" s="207"/>
      <c r="AD30" s="207"/>
      <c r="AE30" s="207"/>
      <c r="AF30" s="36"/>
      <c r="AG30" s="36"/>
      <c r="AH30" s="36"/>
      <c r="AI30" s="36"/>
      <c r="AJ30" s="36"/>
      <c r="AK30" s="206">
        <f>ROUND(AW94, 2)</f>
        <v>0</v>
      </c>
      <c r="AL30" s="207"/>
      <c r="AM30" s="207"/>
      <c r="AN30" s="207"/>
      <c r="AO30" s="207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96"/>
    </row>
    <row r="31" spans="1:71" s="3" customFormat="1" ht="14.45" hidden="1" customHeight="1">
      <c r="B31" s="34"/>
      <c r="F31" s="24" t="s">
        <v>41</v>
      </c>
      <c r="L31" s="209">
        <v>0.2</v>
      </c>
      <c r="M31" s="210"/>
      <c r="N31" s="210"/>
      <c r="O31" s="210"/>
      <c r="P31" s="210"/>
      <c r="W31" s="211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11">
        <v>0</v>
      </c>
      <c r="AL31" s="210"/>
      <c r="AM31" s="210"/>
      <c r="AN31" s="210"/>
      <c r="AO31" s="210"/>
      <c r="AR31" s="34"/>
      <c r="BE31" s="196"/>
    </row>
    <row r="32" spans="1:71" s="3" customFormat="1" ht="14.45" hidden="1" customHeight="1">
      <c r="B32" s="34"/>
      <c r="F32" s="24" t="s">
        <v>42</v>
      </c>
      <c r="L32" s="209">
        <v>0.2</v>
      </c>
      <c r="M32" s="210"/>
      <c r="N32" s="210"/>
      <c r="O32" s="210"/>
      <c r="P32" s="210"/>
      <c r="W32" s="211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11">
        <v>0</v>
      </c>
      <c r="AL32" s="210"/>
      <c r="AM32" s="210"/>
      <c r="AN32" s="210"/>
      <c r="AO32" s="210"/>
      <c r="AR32" s="34"/>
      <c r="BE32" s="196"/>
    </row>
    <row r="33" spans="1:57" s="3" customFormat="1" ht="14.45" hidden="1" customHeight="1">
      <c r="B33" s="34"/>
      <c r="F33" s="35" t="s">
        <v>43</v>
      </c>
      <c r="L33" s="208">
        <v>0</v>
      </c>
      <c r="M33" s="207"/>
      <c r="N33" s="207"/>
      <c r="O33" s="207"/>
      <c r="P33" s="207"/>
      <c r="Q33" s="36"/>
      <c r="R33" s="36"/>
      <c r="S33" s="36"/>
      <c r="T33" s="36"/>
      <c r="U33" s="36"/>
      <c r="V33" s="36"/>
      <c r="W33" s="206">
        <f>ROUND(BD94, 2)</f>
        <v>0</v>
      </c>
      <c r="X33" s="207"/>
      <c r="Y33" s="207"/>
      <c r="Z33" s="207"/>
      <c r="AA33" s="207"/>
      <c r="AB33" s="207"/>
      <c r="AC33" s="207"/>
      <c r="AD33" s="207"/>
      <c r="AE33" s="207"/>
      <c r="AF33" s="36"/>
      <c r="AG33" s="36"/>
      <c r="AH33" s="36"/>
      <c r="AI33" s="36"/>
      <c r="AJ33" s="36"/>
      <c r="AK33" s="206">
        <v>0</v>
      </c>
      <c r="AL33" s="207"/>
      <c r="AM33" s="207"/>
      <c r="AN33" s="207"/>
      <c r="AO33" s="207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9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5"/>
    </row>
    <row r="35" spans="1:57" s="2" customFormat="1" ht="25.9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15" t="s">
        <v>46</v>
      </c>
      <c r="Y35" s="213"/>
      <c r="Z35" s="213"/>
      <c r="AA35" s="213"/>
      <c r="AB35" s="213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3"/>
      <c r="AM35" s="213"/>
      <c r="AN35" s="213"/>
      <c r="AO35" s="214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AR84" s="51"/>
    </row>
    <row r="85" spans="1:91" s="5" customFormat="1" ht="36.950000000000003" customHeight="1">
      <c r="B85" s="52"/>
      <c r="C85" s="53" t="s">
        <v>15</v>
      </c>
      <c r="L85" s="175" t="str">
        <f>K6</f>
        <v>Stavebné úpravy na budove s.č.800 TJ Dolné Saliby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Dolné Saliby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77" t="str">
        <f>IF(AN8= "","",AN8)</f>
        <v/>
      </c>
      <c r="AN87" s="17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Dolné Saliby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78" t="str">
        <f>IF(E17="","",E17)</f>
        <v>Ing. Silvia Tariová</v>
      </c>
      <c r="AN89" s="179"/>
      <c r="AO89" s="179"/>
      <c r="AP89" s="179"/>
      <c r="AQ89" s="29"/>
      <c r="AR89" s="30"/>
      <c r="AS89" s="180" t="s">
        <v>54</v>
      </c>
      <c r="AT89" s="18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78" t="str">
        <f>IF(E20="","",E20)</f>
        <v>HP REA s.r.o.</v>
      </c>
      <c r="AN90" s="179"/>
      <c r="AO90" s="179"/>
      <c r="AP90" s="179"/>
      <c r="AQ90" s="29"/>
      <c r="AR90" s="30"/>
      <c r="AS90" s="182"/>
      <c r="AT90" s="18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2"/>
      <c r="AT91" s="18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84" t="s">
        <v>55</v>
      </c>
      <c r="D92" s="185"/>
      <c r="E92" s="185"/>
      <c r="F92" s="185"/>
      <c r="G92" s="185"/>
      <c r="H92" s="60"/>
      <c r="I92" s="187" t="s">
        <v>56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6" t="s">
        <v>57</v>
      </c>
      <c r="AH92" s="185"/>
      <c r="AI92" s="185"/>
      <c r="AJ92" s="185"/>
      <c r="AK92" s="185"/>
      <c r="AL92" s="185"/>
      <c r="AM92" s="185"/>
      <c r="AN92" s="187" t="s">
        <v>58</v>
      </c>
      <c r="AO92" s="185"/>
      <c r="AP92" s="188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2">
        <f>ROUND(SUM(AG95:AG95),2)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72" t="s">
        <v>1</v>
      </c>
      <c r="AR94" s="68"/>
      <c r="AS94" s="73">
        <f>ROUND(SUM(AS95:AS95),2)</f>
        <v>0</v>
      </c>
      <c r="AT94" s="74">
        <f>ROUND(SUM(AV94:AW94),2)</f>
        <v>0</v>
      </c>
      <c r="AU94" s="75">
        <f>ROUND(SUM(AU95:AU95),5)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ROUND(SUM(AZ95:AZ95),2)</f>
        <v>0</v>
      </c>
      <c r="BA94" s="74">
        <f>ROUND(SUM(BA95:BA95),2)</f>
        <v>0</v>
      </c>
      <c r="BB94" s="74">
        <f>ROUND(SUM(BB95:BB95),2)</f>
        <v>0</v>
      </c>
      <c r="BC94" s="74">
        <f>ROUND(SUM(BC95:BC95),2)</f>
        <v>0</v>
      </c>
      <c r="BD94" s="76">
        <f>ROUND(SUM(BD95:BD95),2)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A95" s="79" t="s">
        <v>78</v>
      </c>
      <c r="B95" s="80"/>
      <c r="C95" s="81"/>
      <c r="D95" s="189" t="s">
        <v>79</v>
      </c>
      <c r="E95" s="189"/>
      <c r="F95" s="189"/>
      <c r="G95" s="189"/>
      <c r="H95" s="189"/>
      <c r="I95" s="82"/>
      <c r="J95" s="189" t="s">
        <v>80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90">
        <f>'1 - SO 01 - Výmena výplní...'!J30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83" t="s">
        <v>81</v>
      </c>
      <c r="AR95" s="80"/>
      <c r="AS95" s="84">
        <v>0</v>
      </c>
      <c r="AT95" s="85">
        <f>ROUND(SUM(AV95:AW95),2)</f>
        <v>0</v>
      </c>
      <c r="AU95" s="86">
        <f>'1 - SO 01 - Výmena výplní...'!P126</f>
        <v>0</v>
      </c>
      <c r="AV95" s="85">
        <f>'1 - SO 01 - Výmena výplní...'!J33</f>
        <v>0</v>
      </c>
      <c r="AW95" s="85">
        <f>'1 - SO 01 - Výmena výplní...'!J34</f>
        <v>0</v>
      </c>
      <c r="AX95" s="85">
        <f>'1 - SO 01 - Výmena výplní...'!J35</f>
        <v>0</v>
      </c>
      <c r="AY95" s="85">
        <f>'1 - SO 01 - Výmena výplní...'!J36</f>
        <v>0</v>
      </c>
      <c r="AZ95" s="85">
        <f>'1 - SO 01 - Výmena výplní...'!F33</f>
        <v>0</v>
      </c>
      <c r="BA95" s="85">
        <f>'1 - SO 01 - Výmena výplní...'!F34</f>
        <v>0</v>
      </c>
      <c r="BB95" s="85">
        <f>'1 - SO 01 - Výmena výplní...'!F35</f>
        <v>0</v>
      </c>
      <c r="BC95" s="85">
        <f>'1 - SO 01 - Výmena výplní...'!F36</f>
        <v>0</v>
      </c>
      <c r="BD95" s="87">
        <f>'1 - SO 01 - Výmena výplní...'!F37</f>
        <v>0</v>
      </c>
      <c r="BT95" s="88" t="s">
        <v>79</v>
      </c>
      <c r="BV95" s="88" t="s">
        <v>76</v>
      </c>
      <c r="BW95" s="88" t="s">
        <v>82</v>
      </c>
      <c r="BX95" s="88" t="s">
        <v>4</v>
      </c>
      <c r="CL95" s="88" t="s">
        <v>1</v>
      </c>
      <c r="CM95" s="88" t="s">
        <v>74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ht="11.25"/>
    <row r="99" spans="1:57" ht="11.25"/>
    <row r="100" spans="1:57" ht="11.25"/>
  </sheetData>
  <mergeCells count="4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G94:AM94"/>
    <mergeCell ref="AN94:AP94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1 - SO 01 - Výmena výpl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topLeftCell="A161" workbookViewId="0">
      <selection activeCell="J12" sqref="J1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5" customHeight="1">
      <c r="B4" s="17"/>
      <c r="D4" s="18" t="s">
        <v>86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7" t="str">
        <f>'Rekapitulácia stavby'!K6</f>
        <v>Stavebné úpravy na budove s.č.800 TJ Dolné Saliby</v>
      </c>
      <c r="F7" s="218"/>
      <c r="G7" s="218"/>
      <c r="H7" s="218"/>
      <c r="L7" s="17"/>
    </row>
    <row r="8" spans="1:46" s="2" customFormat="1" ht="12" customHeight="1">
      <c r="A8" s="29"/>
      <c r="B8" s="30"/>
      <c r="C8" s="29"/>
      <c r="D8" s="24" t="s">
        <v>87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5" t="s">
        <v>88</v>
      </c>
      <c r="F9" s="219"/>
      <c r="G9" s="219"/>
      <c r="H9" s="219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0" t="str">
        <f>'Rekapitulácia stavby'!E14</f>
        <v>Vyplň údaj</v>
      </c>
      <c r="F18" s="197"/>
      <c r="G18" s="197"/>
      <c r="H18" s="197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25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>HP REA s.r.o.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0"/>
      <c r="B27" s="91"/>
      <c r="C27" s="90"/>
      <c r="D27" s="90"/>
      <c r="E27" s="202" t="s">
        <v>1</v>
      </c>
      <c r="F27" s="202"/>
      <c r="G27" s="202"/>
      <c r="H27" s="202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3" t="s">
        <v>34</v>
      </c>
      <c r="E30" s="29"/>
      <c r="F30" s="29"/>
      <c r="G30" s="29"/>
      <c r="H30" s="29"/>
      <c r="I30" s="29"/>
      <c r="J30" s="71">
        <f>ROUND(J126,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4" t="s">
        <v>38</v>
      </c>
      <c r="E33" s="35" t="s">
        <v>39</v>
      </c>
      <c r="F33" s="95">
        <f>ROUND((SUM(BE126:BE175)),  2)</f>
        <v>0</v>
      </c>
      <c r="G33" s="96"/>
      <c r="H33" s="96"/>
      <c r="I33" s="97">
        <v>0.2</v>
      </c>
      <c r="J33" s="95">
        <f>ROUND(((SUM(BE126:BE175))*I33),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40</v>
      </c>
      <c r="F34" s="95">
        <f>ROUND((SUM(BF126:BF175)),  2)</f>
        <v>0</v>
      </c>
      <c r="G34" s="96"/>
      <c r="H34" s="96"/>
      <c r="I34" s="97">
        <v>0.2</v>
      </c>
      <c r="J34" s="95">
        <f>ROUND(((SUM(BF126:BF175))*I34),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8">
        <f>ROUND((SUM(BG126:BG175)),  2)</f>
        <v>0</v>
      </c>
      <c r="G35" s="29"/>
      <c r="H35" s="29"/>
      <c r="I35" s="99">
        <v>0.2</v>
      </c>
      <c r="J35" s="98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8">
        <f>ROUND((SUM(BH126:BH175)),  2)</f>
        <v>0</v>
      </c>
      <c r="G36" s="29"/>
      <c r="H36" s="29"/>
      <c r="I36" s="99">
        <v>0.2</v>
      </c>
      <c r="J36" s="98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43</v>
      </c>
      <c r="F37" s="95">
        <f>ROUND((SUM(BI126:BI175)),  2)</f>
        <v>0</v>
      </c>
      <c r="G37" s="96"/>
      <c r="H37" s="96"/>
      <c r="I37" s="97">
        <v>0</v>
      </c>
      <c r="J37" s="95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44</v>
      </c>
      <c r="E39" s="60"/>
      <c r="F39" s="60"/>
      <c r="G39" s="102" t="s">
        <v>45</v>
      </c>
      <c r="H39" s="103" t="s">
        <v>46</v>
      </c>
      <c r="I39" s="60"/>
      <c r="J39" s="104">
        <f>SUM(J30:J37)</f>
        <v>0</v>
      </c>
      <c r="K39" s="105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49</v>
      </c>
      <c r="E61" s="32"/>
      <c r="F61" s="106" t="s">
        <v>50</v>
      </c>
      <c r="G61" s="45" t="s">
        <v>49</v>
      </c>
      <c r="H61" s="32"/>
      <c r="I61" s="32"/>
      <c r="J61" s="107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49</v>
      </c>
      <c r="E76" s="32"/>
      <c r="F76" s="106" t="s">
        <v>50</v>
      </c>
      <c r="G76" s="45" t="s">
        <v>49</v>
      </c>
      <c r="H76" s="32"/>
      <c r="I76" s="32"/>
      <c r="J76" s="107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7" t="str">
        <f>E7</f>
        <v>Stavebné úpravy na budove s.č.800 TJ Dolné Saliby</v>
      </c>
      <c r="F85" s="218"/>
      <c r="G85" s="218"/>
      <c r="H85" s="218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5" t="str">
        <f>E9</f>
        <v>1 - SO 01 - Výmena výplní otvorov</v>
      </c>
      <c r="F87" s="219"/>
      <c r="G87" s="219"/>
      <c r="H87" s="219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Dolné Saliby</v>
      </c>
      <c r="G89" s="29"/>
      <c r="H89" s="29"/>
      <c r="I89" s="24" t="s">
        <v>21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Obec Dolné Saliby</v>
      </c>
      <c r="G91" s="29"/>
      <c r="H91" s="29"/>
      <c r="I91" s="24" t="s">
        <v>28</v>
      </c>
      <c r="J91" s="27" t="str">
        <f>E21</f>
        <v>Ing. Silvia Tariová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>HP REA s.r.o.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8" t="s">
        <v>90</v>
      </c>
      <c r="D94" s="100"/>
      <c r="E94" s="100"/>
      <c r="F94" s="100"/>
      <c r="G94" s="100"/>
      <c r="H94" s="100"/>
      <c r="I94" s="100"/>
      <c r="J94" s="109" t="s">
        <v>91</v>
      </c>
      <c r="K94" s="100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0" t="s">
        <v>92</v>
      </c>
      <c r="D96" s="29"/>
      <c r="E96" s="29"/>
      <c r="F96" s="29"/>
      <c r="G96" s="29"/>
      <c r="H96" s="29"/>
      <c r="I96" s="29"/>
      <c r="J96" s="71">
        <f>J126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93</v>
      </c>
    </row>
    <row r="97" spans="1:31" s="9" customFormat="1" ht="24.95" customHeight="1">
      <c r="B97" s="111"/>
      <c r="D97" s="112" t="s">
        <v>94</v>
      </c>
      <c r="E97" s="113"/>
      <c r="F97" s="113"/>
      <c r="G97" s="113"/>
      <c r="H97" s="113"/>
      <c r="I97" s="113"/>
      <c r="J97" s="114">
        <f>J127</f>
        <v>0</v>
      </c>
      <c r="L97" s="111"/>
    </row>
    <row r="98" spans="1:31" s="10" customFormat="1" ht="19.899999999999999" customHeight="1">
      <c r="B98" s="115"/>
      <c r="D98" s="116" t="s">
        <v>95</v>
      </c>
      <c r="E98" s="117"/>
      <c r="F98" s="117"/>
      <c r="G98" s="117"/>
      <c r="H98" s="117"/>
      <c r="I98" s="117"/>
      <c r="J98" s="118">
        <f>J128</f>
        <v>0</v>
      </c>
      <c r="L98" s="115"/>
    </row>
    <row r="99" spans="1:31" s="10" customFormat="1" ht="19.899999999999999" customHeight="1">
      <c r="B99" s="115"/>
      <c r="D99" s="116" t="s">
        <v>96</v>
      </c>
      <c r="E99" s="117"/>
      <c r="F99" s="117"/>
      <c r="G99" s="117"/>
      <c r="H99" s="117"/>
      <c r="I99" s="117"/>
      <c r="J99" s="118">
        <f>J133</f>
        <v>0</v>
      </c>
      <c r="L99" s="115"/>
    </row>
    <row r="100" spans="1:31" s="10" customFormat="1" ht="19.899999999999999" customHeight="1">
      <c r="B100" s="115"/>
      <c r="D100" s="116" t="s">
        <v>97</v>
      </c>
      <c r="E100" s="117"/>
      <c r="F100" s="117"/>
      <c r="G100" s="117"/>
      <c r="H100" s="117"/>
      <c r="I100" s="117"/>
      <c r="J100" s="118">
        <f>J149</f>
        <v>0</v>
      </c>
      <c r="L100" s="115"/>
    </row>
    <row r="101" spans="1:31" s="9" customFormat="1" ht="24.95" customHeight="1">
      <c r="B101" s="111"/>
      <c r="D101" s="112" t="s">
        <v>98</v>
      </c>
      <c r="E101" s="113"/>
      <c r="F101" s="113"/>
      <c r="G101" s="113"/>
      <c r="H101" s="113"/>
      <c r="I101" s="113"/>
      <c r="J101" s="114">
        <f>J151</f>
        <v>0</v>
      </c>
      <c r="L101" s="111"/>
    </row>
    <row r="102" spans="1:31" s="10" customFormat="1" ht="19.899999999999999" customHeight="1">
      <c r="B102" s="115"/>
      <c r="D102" s="116" t="s">
        <v>99</v>
      </c>
      <c r="E102" s="117"/>
      <c r="F102" s="117"/>
      <c r="G102" s="117"/>
      <c r="H102" s="117"/>
      <c r="I102" s="117"/>
      <c r="J102" s="118">
        <f>J152</f>
        <v>0</v>
      </c>
      <c r="L102" s="115"/>
    </row>
    <row r="103" spans="1:31" s="10" customFormat="1" ht="19.899999999999999" customHeight="1">
      <c r="B103" s="115"/>
      <c r="D103" s="116" t="s">
        <v>100</v>
      </c>
      <c r="E103" s="117"/>
      <c r="F103" s="117"/>
      <c r="G103" s="117"/>
      <c r="H103" s="117"/>
      <c r="I103" s="117"/>
      <c r="J103" s="118">
        <f>J156</f>
        <v>0</v>
      </c>
      <c r="L103" s="115"/>
    </row>
    <row r="104" spans="1:31" s="10" customFormat="1" ht="19.899999999999999" customHeight="1">
      <c r="B104" s="115"/>
      <c r="D104" s="116" t="s">
        <v>101</v>
      </c>
      <c r="E104" s="117"/>
      <c r="F104" s="117"/>
      <c r="G104" s="117"/>
      <c r="H104" s="117"/>
      <c r="I104" s="117"/>
      <c r="J104" s="118">
        <f>J169</f>
        <v>0</v>
      </c>
      <c r="L104" s="115"/>
    </row>
    <row r="105" spans="1:31" s="10" customFormat="1" ht="19.899999999999999" customHeight="1">
      <c r="B105" s="115"/>
      <c r="D105" s="116" t="s">
        <v>102</v>
      </c>
      <c r="E105" s="117"/>
      <c r="F105" s="117"/>
      <c r="G105" s="117"/>
      <c r="H105" s="117"/>
      <c r="I105" s="117"/>
      <c r="J105" s="118">
        <f>J172</f>
        <v>0</v>
      </c>
      <c r="L105" s="115"/>
    </row>
    <row r="106" spans="1:31" s="9" customFormat="1" ht="24.95" customHeight="1">
      <c r="B106" s="111"/>
      <c r="D106" s="112" t="s">
        <v>103</v>
      </c>
      <c r="E106" s="113"/>
      <c r="F106" s="113"/>
      <c r="G106" s="113"/>
      <c r="H106" s="113"/>
      <c r="I106" s="113"/>
      <c r="J106" s="114">
        <f>J174</f>
        <v>0</v>
      </c>
      <c r="L106" s="111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104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17" t="str">
        <f>E7</f>
        <v>Stavebné úpravy na budove s.č.800 TJ Dolné Saliby</v>
      </c>
      <c r="F116" s="218"/>
      <c r="G116" s="218"/>
      <c r="H116" s="218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87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75" t="str">
        <f>E9</f>
        <v>1 - SO 01 - Výmena výplní otvorov</v>
      </c>
      <c r="F118" s="219"/>
      <c r="G118" s="219"/>
      <c r="H118" s="21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>Dolné Saliby</v>
      </c>
      <c r="G120" s="29"/>
      <c r="H120" s="29"/>
      <c r="I120" s="24" t="s">
        <v>21</v>
      </c>
      <c r="J120" s="55" t="str">
        <f>IF(J12="","",J12)</f>
        <v/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22</v>
      </c>
      <c r="D122" s="29"/>
      <c r="E122" s="29"/>
      <c r="F122" s="22" t="str">
        <f>E15</f>
        <v>Obec Dolné Saliby</v>
      </c>
      <c r="G122" s="29"/>
      <c r="H122" s="29"/>
      <c r="I122" s="24" t="s">
        <v>28</v>
      </c>
      <c r="J122" s="27" t="str">
        <f>E21</f>
        <v>Ing. Silvia Tariová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IF(E18="","",E18)</f>
        <v>Vyplň údaj</v>
      </c>
      <c r="G123" s="29"/>
      <c r="H123" s="29"/>
      <c r="I123" s="24" t="s">
        <v>31</v>
      </c>
      <c r="J123" s="27" t="str">
        <f>E24</f>
        <v>HP REA s.r.o.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9"/>
      <c r="B125" s="120"/>
      <c r="C125" s="121" t="s">
        <v>105</v>
      </c>
      <c r="D125" s="122" t="s">
        <v>59</v>
      </c>
      <c r="E125" s="122" t="s">
        <v>55</v>
      </c>
      <c r="F125" s="122" t="s">
        <v>56</v>
      </c>
      <c r="G125" s="122" t="s">
        <v>106</v>
      </c>
      <c r="H125" s="122" t="s">
        <v>107</v>
      </c>
      <c r="I125" s="122" t="s">
        <v>108</v>
      </c>
      <c r="J125" s="123" t="s">
        <v>91</v>
      </c>
      <c r="K125" s="124" t="s">
        <v>109</v>
      </c>
      <c r="L125" s="125"/>
      <c r="M125" s="62" t="s">
        <v>1</v>
      </c>
      <c r="N125" s="63" t="s">
        <v>38</v>
      </c>
      <c r="O125" s="63" t="s">
        <v>110</v>
      </c>
      <c r="P125" s="63" t="s">
        <v>111</v>
      </c>
      <c r="Q125" s="63" t="s">
        <v>112</v>
      </c>
      <c r="R125" s="63" t="s">
        <v>113</v>
      </c>
      <c r="S125" s="63" t="s">
        <v>114</v>
      </c>
      <c r="T125" s="64" t="s">
        <v>115</v>
      </c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</row>
    <row r="126" spans="1:63" s="2" customFormat="1" ht="22.9" customHeight="1">
      <c r="A126" s="29"/>
      <c r="B126" s="30"/>
      <c r="C126" s="69" t="s">
        <v>92</v>
      </c>
      <c r="D126" s="29"/>
      <c r="E126" s="29"/>
      <c r="F126" s="29"/>
      <c r="G126" s="29"/>
      <c r="H126" s="29"/>
      <c r="I126" s="29"/>
      <c r="J126" s="126">
        <f>BK126</f>
        <v>0</v>
      </c>
      <c r="K126" s="29"/>
      <c r="L126" s="30"/>
      <c r="M126" s="65"/>
      <c r="N126" s="56"/>
      <c r="O126" s="66"/>
      <c r="P126" s="127">
        <f>P127+P151+P174</f>
        <v>0</v>
      </c>
      <c r="Q126" s="66"/>
      <c r="R126" s="127">
        <f>R127+R151+R174</f>
        <v>1.1793107700000001</v>
      </c>
      <c r="S126" s="66"/>
      <c r="T126" s="128">
        <f>T127+T151+T174</f>
        <v>3.0268664999999997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93</v>
      </c>
      <c r="BK126" s="129">
        <f>BK127+BK151+BK174</f>
        <v>0</v>
      </c>
    </row>
    <row r="127" spans="1:63" s="12" customFormat="1" ht="25.9" customHeight="1">
      <c r="B127" s="130"/>
      <c r="D127" s="131" t="s">
        <v>73</v>
      </c>
      <c r="E127" s="132" t="s">
        <v>116</v>
      </c>
      <c r="F127" s="132" t="s">
        <v>117</v>
      </c>
      <c r="I127" s="133"/>
      <c r="J127" s="134">
        <f>BK127</f>
        <v>0</v>
      </c>
      <c r="L127" s="130"/>
      <c r="M127" s="135"/>
      <c r="N127" s="136"/>
      <c r="O127" s="136"/>
      <c r="P127" s="137">
        <f>P128+P133+P149</f>
        <v>0</v>
      </c>
      <c r="Q127" s="136"/>
      <c r="R127" s="137">
        <f>R128+R133+R149</f>
        <v>1.11518015</v>
      </c>
      <c r="S127" s="136"/>
      <c r="T127" s="138">
        <f>T128+T133+T149</f>
        <v>2.9408009999999996</v>
      </c>
      <c r="AR127" s="131" t="s">
        <v>79</v>
      </c>
      <c r="AT127" s="139" t="s">
        <v>73</v>
      </c>
      <c r="AU127" s="139" t="s">
        <v>74</v>
      </c>
      <c r="AY127" s="131" t="s">
        <v>118</v>
      </c>
      <c r="BK127" s="140">
        <f>BK128+BK133+BK149</f>
        <v>0</v>
      </c>
    </row>
    <row r="128" spans="1:63" s="12" customFormat="1" ht="22.9" customHeight="1">
      <c r="B128" s="130"/>
      <c r="D128" s="131" t="s">
        <v>73</v>
      </c>
      <c r="E128" s="141" t="s">
        <v>119</v>
      </c>
      <c r="F128" s="141" t="s">
        <v>120</v>
      </c>
      <c r="I128" s="133"/>
      <c r="J128" s="142">
        <f>BK128</f>
        <v>0</v>
      </c>
      <c r="L128" s="130"/>
      <c r="M128" s="135"/>
      <c r="N128" s="136"/>
      <c r="O128" s="136"/>
      <c r="P128" s="137">
        <f>SUM(P129:P132)</f>
        <v>0</v>
      </c>
      <c r="Q128" s="136"/>
      <c r="R128" s="137">
        <f>SUM(R129:R132)</f>
        <v>1.0723462699999999</v>
      </c>
      <c r="S128" s="136"/>
      <c r="T128" s="138">
        <f>SUM(T129:T132)</f>
        <v>0</v>
      </c>
      <c r="AR128" s="131" t="s">
        <v>79</v>
      </c>
      <c r="AT128" s="139" t="s">
        <v>73</v>
      </c>
      <c r="AU128" s="139" t="s">
        <v>79</v>
      </c>
      <c r="AY128" s="131" t="s">
        <v>118</v>
      </c>
      <c r="BK128" s="140">
        <f>SUM(BK129:BK132)</f>
        <v>0</v>
      </c>
    </row>
    <row r="129" spans="1:65" s="2" customFormat="1" ht="24.2" customHeight="1">
      <c r="A129" s="29"/>
      <c r="B129" s="143"/>
      <c r="C129" s="144" t="s">
        <v>79</v>
      </c>
      <c r="D129" s="144" t="s">
        <v>121</v>
      </c>
      <c r="E129" s="145" t="s">
        <v>122</v>
      </c>
      <c r="F129" s="146" t="s">
        <v>123</v>
      </c>
      <c r="G129" s="147" t="s">
        <v>124</v>
      </c>
      <c r="H129" s="148">
        <v>24.440999999999999</v>
      </c>
      <c r="I129" s="149"/>
      <c r="J129" s="150">
        <f>ROUND(I129*H129,2)</f>
        <v>0</v>
      </c>
      <c r="K129" s="151"/>
      <c r="L129" s="30"/>
      <c r="M129" s="152" t="s">
        <v>1</v>
      </c>
      <c r="N129" s="153" t="s">
        <v>40</v>
      </c>
      <c r="O129" s="58"/>
      <c r="P129" s="154">
        <f>O129*H129</f>
        <v>0</v>
      </c>
      <c r="Q129" s="154">
        <v>3.5869999999999999E-2</v>
      </c>
      <c r="R129" s="154">
        <f>Q129*H129</f>
        <v>0.8766986699999999</v>
      </c>
      <c r="S129" s="154">
        <v>0</v>
      </c>
      <c r="T129" s="155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6" t="s">
        <v>85</v>
      </c>
      <c r="AT129" s="156" t="s">
        <v>121</v>
      </c>
      <c r="AU129" s="156" t="s">
        <v>83</v>
      </c>
      <c r="AY129" s="14" t="s">
        <v>118</v>
      </c>
      <c r="BE129" s="157">
        <f>IF(N129="základná",J129,0)</f>
        <v>0</v>
      </c>
      <c r="BF129" s="157">
        <f>IF(N129="znížená",J129,0)</f>
        <v>0</v>
      </c>
      <c r="BG129" s="157">
        <f>IF(N129="zákl. prenesená",J129,0)</f>
        <v>0</v>
      </c>
      <c r="BH129" s="157">
        <f>IF(N129="zníž. prenesená",J129,0)</f>
        <v>0</v>
      </c>
      <c r="BI129" s="157">
        <f>IF(N129="nulová",J129,0)</f>
        <v>0</v>
      </c>
      <c r="BJ129" s="14" t="s">
        <v>83</v>
      </c>
      <c r="BK129" s="157">
        <f>ROUND(I129*H129,2)</f>
        <v>0</v>
      </c>
      <c r="BL129" s="14" t="s">
        <v>85</v>
      </c>
      <c r="BM129" s="156" t="s">
        <v>125</v>
      </c>
    </row>
    <row r="130" spans="1:65" s="2" customFormat="1" ht="24.2" customHeight="1">
      <c r="A130" s="29"/>
      <c r="B130" s="143"/>
      <c r="C130" s="144" t="s">
        <v>83</v>
      </c>
      <c r="D130" s="144" t="s">
        <v>121</v>
      </c>
      <c r="E130" s="145" t="s">
        <v>126</v>
      </c>
      <c r="F130" s="146" t="s">
        <v>127</v>
      </c>
      <c r="G130" s="147" t="s">
        <v>128</v>
      </c>
      <c r="H130" s="148">
        <v>21.53</v>
      </c>
      <c r="I130" s="149"/>
      <c r="J130" s="150">
        <f>ROUND(I130*H130,2)</f>
        <v>0</v>
      </c>
      <c r="K130" s="151"/>
      <c r="L130" s="30"/>
      <c r="M130" s="152" t="s">
        <v>1</v>
      </c>
      <c r="N130" s="153" t="s">
        <v>40</v>
      </c>
      <c r="O130" s="58"/>
      <c r="P130" s="154">
        <f>O130*H130</f>
        <v>0</v>
      </c>
      <c r="Q130" s="154">
        <v>7.9399999999999991E-3</v>
      </c>
      <c r="R130" s="154">
        <f>Q130*H130</f>
        <v>0.17094819999999999</v>
      </c>
      <c r="S130" s="154">
        <v>0</v>
      </c>
      <c r="T130" s="155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6" t="s">
        <v>85</v>
      </c>
      <c r="AT130" s="156" t="s">
        <v>121</v>
      </c>
      <c r="AU130" s="156" t="s">
        <v>83</v>
      </c>
      <c r="AY130" s="14" t="s">
        <v>118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4" t="s">
        <v>83</v>
      </c>
      <c r="BK130" s="157">
        <f>ROUND(I130*H130,2)</f>
        <v>0</v>
      </c>
      <c r="BL130" s="14" t="s">
        <v>85</v>
      </c>
      <c r="BM130" s="156" t="s">
        <v>129</v>
      </c>
    </row>
    <row r="131" spans="1:65" s="2" customFormat="1" ht="37.9" customHeight="1">
      <c r="A131" s="29"/>
      <c r="B131" s="143"/>
      <c r="C131" s="158" t="s">
        <v>84</v>
      </c>
      <c r="D131" s="158" t="s">
        <v>130</v>
      </c>
      <c r="E131" s="159" t="s">
        <v>131</v>
      </c>
      <c r="F131" s="160" t="s">
        <v>132</v>
      </c>
      <c r="G131" s="161" t="s">
        <v>128</v>
      </c>
      <c r="H131" s="162">
        <v>21.53</v>
      </c>
      <c r="I131" s="163"/>
      <c r="J131" s="164">
        <f>ROUND(I131*H131,2)</f>
        <v>0</v>
      </c>
      <c r="K131" s="165"/>
      <c r="L131" s="166"/>
      <c r="M131" s="167" t="s">
        <v>1</v>
      </c>
      <c r="N131" s="168" t="s">
        <v>40</v>
      </c>
      <c r="O131" s="58"/>
      <c r="P131" s="154">
        <f>O131*H131</f>
        <v>0</v>
      </c>
      <c r="Q131" s="154">
        <v>9.7999999999999997E-4</v>
      </c>
      <c r="R131" s="154">
        <f>Q131*H131</f>
        <v>2.1099400000000001E-2</v>
      </c>
      <c r="S131" s="154">
        <v>0</v>
      </c>
      <c r="T131" s="155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6" t="s">
        <v>133</v>
      </c>
      <c r="AT131" s="156" t="s">
        <v>130</v>
      </c>
      <c r="AU131" s="156" t="s">
        <v>83</v>
      </c>
      <c r="AY131" s="14" t="s">
        <v>118</v>
      </c>
      <c r="BE131" s="157">
        <f>IF(N131="základná",J131,0)</f>
        <v>0</v>
      </c>
      <c r="BF131" s="157">
        <f>IF(N131="znížená",J131,0)</f>
        <v>0</v>
      </c>
      <c r="BG131" s="157">
        <f>IF(N131="zákl. prenesená",J131,0)</f>
        <v>0</v>
      </c>
      <c r="BH131" s="157">
        <f>IF(N131="zníž. prenesená",J131,0)</f>
        <v>0</v>
      </c>
      <c r="BI131" s="157">
        <f>IF(N131="nulová",J131,0)</f>
        <v>0</v>
      </c>
      <c r="BJ131" s="14" t="s">
        <v>83</v>
      </c>
      <c r="BK131" s="157">
        <f>ROUND(I131*H131,2)</f>
        <v>0</v>
      </c>
      <c r="BL131" s="14" t="s">
        <v>85</v>
      </c>
      <c r="BM131" s="156" t="s">
        <v>134</v>
      </c>
    </row>
    <row r="132" spans="1:65" s="2" customFormat="1" ht="33" customHeight="1">
      <c r="A132" s="29"/>
      <c r="B132" s="143"/>
      <c r="C132" s="158" t="s">
        <v>85</v>
      </c>
      <c r="D132" s="158" t="s">
        <v>130</v>
      </c>
      <c r="E132" s="159" t="s">
        <v>135</v>
      </c>
      <c r="F132" s="160" t="s">
        <v>136</v>
      </c>
      <c r="G132" s="161" t="s">
        <v>137</v>
      </c>
      <c r="H132" s="162">
        <v>36</v>
      </c>
      <c r="I132" s="163"/>
      <c r="J132" s="164">
        <f>ROUND(I132*H132,2)</f>
        <v>0</v>
      </c>
      <c r="K132" s="165"/>
      <c r="L132" s="166"/>
      <c r="M132" s="167" t="s">
        <v>1</v>
      </c>
      <c r="N132" s="168" t="s">
        <v>40</v>
      </c>
      <c r="O132" s="58"/>
      <c r="P132" s="154">
        <f>O132*H132</f>
        <v>0</v>
      </c>
      <c r="Q132" s="154">
        <v>1E-4</v>
      </c>
      <c r="R132" s="154">
        <f>Q132*H132</f>
        <v>3.6000000000000003E-3</v>
      </c>
      <c r="S132" s="154">
        <v>0</v>
      </c>
      <c r="T132" s="155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6" t="s">
        <v>133</v>
      </c>
      <c r="AT132" s="156" t="s">
        <v>130</v>
      </c>
      <c r="AU132" s="156" t="s">
        <v>83</v>
      </c>
      <c r="AY132" s="14" t="s">
        <v>118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4" t="s">
        <v>83</v>
      </c>
      <c r="BK132" s="157">
        <f>ROUND(I132*H132,2)</f>
        <v>0</v>
      </c>
      <c r="BL132" s="14" t="s">
        <v>85</v>
      </c>
      <c r="BM132" s="156" t="s">
        <v>138</v>
      </c>
    </row>
    <row r="133" spans="1:65" s="12" customFormat="1" ht="22.9" customHeight="1">
      <c r="B133" s="130"/>
      <c r="D133" s="131" t="s">
        <v>73</v>
      </c>
      <c r="E133" s="141" t="s">
        <v>139</v>
      </c>
      <c r="F133" s="141" t="s">
        <v>140</v>
      </c>
      <c r="I133" s="133"/>
      <c r="J133" s="142">
        <f>BK133</f>
        <v>0</v>
      </c>
      <c r="L133" s="130"/>
      <c r="M133" s="135"/>
      <c r="N133" s="136"/>
      <c r="O133" s="136"/>
      <c r="P133" s="137">
        <f>SUM(P134:P148)</f>
        <v>0</v>
      </c>
      <c r="Q133" s="136"/>
      <c r="R133" s="137">
        <f>SUM(R134:R148)</f>
        <v>4.2833879999999998E-2</v>
      </c>
      <c r="S133" s="136"/>
      <c r="T133" s="138">
        <f>SUM(T134:T148)</f>
        <v>2.9408009999999996</v>
      </c>
      <c r="AR133" s="131" t="s">
        <v>79</v>
      </c>
      <c r="AT133" s="139" t="s">
        <v>73</v>
      </c>
      <c r="AU133" s="139" t="s">
        <v>79</v>
      </c>
      <c r="AY133" s="131" t="s">
        <v>118</v>
      </c>
      <c r="BK133" s="140">
        <f>SUM(BK134:BK148)</f>
        <v>0</v>
      </c>
    </row>
    <row r="134" spans="1:65" s="2" customFormat="1" ht="24.2" customHeight="1">
      <c r="A134" s="29"/>
      <c r="B134" s="143"/>
      <c r="C134" s="144" t="s">
        <v>141</v>
      </c>
      <c r="D134" s="144" t="s">
        <v>121</v>
      </c>
      <c r="E134" s="145" t="s">
        <v>142</v>
      </c>
      <c r="F134" s="146" t="s">
        <v>143</v>
      </c>
      <c r="G134" s="147" t="s">
        <v>124</v>
      </c>
      <c r="H134" s="148">
        <v>27.995999999999999</v>
      </c>
      <c r="I134" s="149"/>
      <c r="J134" s="150">
        <f t="shared" ref="J134:J148" si="0">ROUND(I134*H134,2)</f>
        <v>0</v>
      </c>
      <c r="K134" s="151"/>
      <c r="L134" s="30"/>
      <c r="M134" s="152" t="s">
        <v>1</v>
      </c>
      <c r="N134" s="153" t="s">
        <v>40</v>
      </c>
      <c r="O134" s="58"/>
      <c r="P134" s="154">
        <f t="shared" ref="P134:P148" si="1">O134*H134</f>
        <v>0</v>
      </c>
      <c r="Q134" s="154">
        <v>1.5299999999999999E-3</v>
      </c>
      <c r="R134" s="154">
        <f t="shared" ref="R134:R148" si="2">Q134*H134</f>
        <v>4.2833879999999998E-2</v>
      </c>
      <c r="S134" s="154">
        <v>0</v>
      </c>
      <c r="T134" s="155">
        <f t="shared" ref="T134:T148" si="3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6" t="s">
        <v>85</v>
      </c>
      <c r="AT134" s="156" t="s">
        <v>121</v>
      </c>
      <c r="AU134" s="156" t="s">
        <v>83</v>
      </c>
      <c r="AY134" s="14" t="s">
        <v>118</v>
      </c>
      <c r="BE134" s="157">
        <f t="shared" ref="BE134:BE148" si="4">IF(N134="základná",J134,0)</f>
        <v>0</v>
      </c>
      <c r="BF134" s="157">
        <f t="shared" ref="BF134:BF148" si="5">IF(N134="znížená",J134,0)</f>
        <v>0</v>
      </c>
      <c r="BG134" s="157">
        <f t="shared" ref="BG134:BG148" si="6">IF(N134="zákl. prenesená",J134,0)</f>
        <v>0</v>
      </c>
      <c r="BH134" s="157">
        <f t="shared" ref="BH134:BH148" si="7">IF(N134="zníž. prenesená",J134,0)</f>
        <v>0</v>
      </c>
      <c r="BI134" s="157">
        <f t="shared" ref="BI134:BI148" si="8">IF(N134="nulová",J134,0)</f>
        <v>0</v>
      </c>
      <c r="BJ134" s="14" t="s">
        <v>83</v>
      </c>
      <c r="BK134" s="157">
        <f t="shared" ref="BK134:BK148" si="9">ROUND(I134*H134,2)</f>
        <v>0</v>
      </c>
      <c r="BL134" s="14" t="s">
        <v>85</v>
      </c>
      <c r="BM134" s="156" t="s">
        <v>144</v>
      </c>
    </row>
    <row r="135" spans="1:65" s="2" customFormat="1" ht="24.2" customHeight="1">
      <c r="A135" s="29"/>
      <c r="B135" s="143"/>
      <c r="C135" s="144" t="s">
        <v>119</v>
      </c>
      <c r="D135" s="144" t="s">
        <v>121</v>
      </c>
      <c r="E135" s="145" t="s">
        <v>145</v>
      </c>
      <c r="F135" s="146" t="s">
        <v>146</v>
      </c>
      <c r="G135" s="147" t="s">
        <v>137</v>
      </c>
      <c r="H135" s="148">
        <v>34</v>
      </c>
      <c r="I135" s="149"/>
      <c r="J135" s="150">
        <f t="shared" si="0"/>
        <v>0</v>
      </c>
      <c r="K135" s="151"/>
      <c r="L135" s="30"/>
      <c r="M135" s="152" t="s">
        <v>1</v>
      </c>
      <c r="N135" s="153" t="s">
        <v>40</v>
      </c>
      <c r="O135" s="58"/>
      <c r="P135" s="154">
        <f t="shared" si="1"/>
        <v>0</v>
      </c>
      <c r="Q135" s="154">
        <v>0</v>
      </c>
      <c r="R135" s="154">
        <f t="shared" si="2"/>
        <v>0</v>
      </c>
      <c r="S135" s="154">
        <v>1.2E-2</v>
      </c>
      <c r="T135" s="155">
        <f t="shared" si="3"/>
        <v>0.40800000000000003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6" t="s">
        <v>85</v>
      </c>
      <c r="AT135" s="156" t="s">
        <v>121</v>
      </c>
      <c r="AU135" s="156" t="s">
        <v>83</v>
      </c>
      <c r="AY135" s="14" t="s">
        <v>118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4" t="s">
        <v>83</v>
      </c>
      <c r="BK135" s="157">
        <f t="shared" si="9"/>
        <v>0</v>
      </c>
      <c r="BL135" s="14" t="s">
        <v>85</v>
      </c>
      <c r="BM135" s="156" t="s">
        <v>147</v>
      </c>
    </row>
    <row r="136" spans="1:65" s="2" customFormat="1" ht="24.2" customHeight="1">
      <c r="A136" s="29"/>
      <c r="B136" s="143"/>
      <c r="C136" s="144" t="s">
        <v>148</v>
      </c>
      <c r="D136" s="144" t="s">
        <v>121</v>
      </c>
      <c r="E136" s="145" t="s">
        <v>149</v>
      </c>
      <c r="F136" s="146" t="s">
        <v>150</v>
      </c>
      <c r="G136" s="147" t="s">
        <v>137</v>
      </c>
      <c r="H136" s="148">
        <v>3</v>
      </c>
      <c r="I136" s="149"/>
      <c r="J136" s="150">
        <f t="shared" si="0"/>
        <v>0</v>
      </c>
      <c r="K136" s="151"/>
      <c r="L136" s="30"/>
      <c r="M136" s="152" t="s">
        <v>1</v>
      </c>
      <c r="N136" s="153" t="s">
        <v>40</v>
      </c>
      <c r="O136" s="58"/>
      <c r="P136" s="154">
        <f t="shared" si="1"/>
        <v>0</v>
      </c>
      <c r="Q136" s="154">
        <v>0</v>
      </c>
      <c r="R136" s="154">
        <f t="shared" si="2"/>
        <v>0</v>
      </c>
      <c r="S136" s="154">
        <v>2.4E-2</v>
      </c>
      <c r="T136" s="155">
        <f t="shared" si="3"/>
        <v>7.2000000000000008E-2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6" t="s">
        <v>85</v>
      </c>
      <c r="AT136" s="156" t="s">
        <v>121</v>
      </c>
      <c r="AU136" s="156" t="s">
        <v>83</v>
      </c>
      <c r="AY136" s="14" t="s">
        <v>118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4" t="s">
        <v>83</v>
      </c>
      <c r="BK136" s="157">
        <f t="shared" si="9"/>
        <v>0</v>
      </c>
      <c r="BL136" s="14" t="s">
        <v>85</v>
      </c>
      <c r="BM136" s="156" t="s">
        <v>151</v>
      </c>
    </row>
    <row r="137" spans="1:65" s="2" customFormat="1" ht="24.2" customHeight="1">
      <c r="A137" s="29"/>
      <c r="B137" s="143"/>
      <c r="C137" s="144" t="s">
        <v>133</v>
      </c>
      <c r="D137" s="144" t="s">
        <v>121</v>
      </c>
      <c r="E137" s="145" t="s">
        <v>152</v>
      </c>
      <c r="F137" s="146" t="s">
        <v>153</v>
      </c>
      <c r="G137" s="147" t="s">
        <v>124</v>
      </c>
      <c r="H137" s="148">
        <v>3.24</v>
      </c>
      <c r="I137" s="149"/>
      <c r="J137" s="150">
        <f t="shared" si="0"/>
        <v>0</v>
      </c>
      <c r="K137" s="151"/>
      <c r="L137" s="30"/>
      <c r="M137" s="152" t="s">
        <v>1</v>
      </c>
      <c r="N137" s="153" t="s">
        <v>40</v>
      </c>
      <c r="O137" s="58"/>
      <c r="P137" s="154">
        <f t="shared" si="1"/>
        <v>0</v>
      </c>
      <c r="Q137" s="154">
        <v>0</v>
      </c>
      <c r="R137" s="154">
        <f t="shared" si="2"/>
        <v>0</v>
      </c>
      <c r="S137" s="154">
        <v>7.4999999999999997E-2</v>
      </c>
      <c r="T137" s="155">
        <f t="shared" si="3"/>
        <v>0.24299999999999999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6" t="s">
        <v>85</v>
      </c>
      <c r="AT137" s="156" t="s">
        <v>121</v>
      </c>
      <c r="AU137" s="156" t="s">
        <v>83</v>
      </c>
      <c r="AY137" s="14" t="s">
        <v>118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83</v>
      </c>
      <c r="BK137" s="157">
        <f t="shared" si="9"/>
        <v>0</v>
      </c>
      <c r="BL137" s="14" t="s">
        <v>85</v>
      </c>
      <c r="BM137" s="156" t="s">
        <v>154</v>
      </c>
    </row>
    <row r="138" spans="1:65" s="2" customFormat="1" ht="24.2" customHeight="1">
      <c r="A138" s="29"/>
      <c r="B138" s="143"/>
      <c r="C138" s="144" t="s">
        <v>139</v>
      </c>
      <c r="D138" s="144" t="s">
        <v>121</v>
      </c>
      <c r="E138" s="145" t="s">
        <v>155</v>
      </c>
      <c r="F138" s="146" t="s">
        <v>156</v>
      </c>
      <c r="G138" s="147" t="s">
        <v>124</v>
      </c>
      <c r="H138" s="148">
        <v>18.343</v>
      </c>
      <c r="I138" s="149"/>
      <c r="J138" s="150">
        <f t="shared" si="0"/>
        <v>0</v>
      </c>
      <c r="K138" s="151"/>
      <c r="L138" s="30"/>
      <c r="M138" s="152" t="s">
        <v>1</v>
      </c>
      <c r="N138" s="153" t="s">
        <v>40</v>
      </c>
      <c r="O138" s="58"/>
      <c r="P138" s="154">
        <f t="shared" si="1"/>
        <v>0</v>
      </c>
      <c r="Q138" s="154">
        <v>0</v>
      </c>
      <c r="R138" s="154">
        <f t="shared" si="2"/>
        <v>0</v>
      </c>
      <c r="S138" s="154">
        <v>6.2E-2</v>
      </c>
      <c r="T138" s="155">
        <f t="shared" si="3"/>
        <v>1.1372659999999999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6" t="s">
        <v>85</v>
      </c>
      <c r="AT138" s="156" t="s">
        <v>121</v>
      </c>
      <c r="AU138" s="156" t="s">
        <v>83</v>
      </c>
      <c r="AY138" s="14" t="s">
        <v>118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83</v>
      </c>
      <c r="BK138" s="157">
        <f t="shared" si="9"/>
        <v>0</v>
      </c>
      <c r="BL138" s="14" t="s">
        <v>85</v>
      </c>
      <c r="BM138" s="156" t="s">
        <v>157</v>
      </c>
    </row>
    <row r="139" spans="1:65" s="2" customFormat="1" ht="24.2" customHeight="1">
      <c r="A139" s="29"/>
      <c r="B139" s="143"/>
      <c r="C139" s="144" t="s">
        <v>158</v>
      </c>
      <c r="D139" s="144" t="s">
        <v>121</v>
      </c>
      <c r="E139" s="145" t="s">
        <v>159</v>
      </c>
      <c r="F139" s="146" t="s">
        <v>160</v>
      </c>
      <c r="G139" s="147" t="s">
        <v>124</v>
      </c>
      <c r="H139" s="148">
        <v>7.6559999999999997</v>
      </c>
      <c r="I139" s="149"/>
      <c r="J139" s="150">
        <f t="shared" si="0"/>
        <v>0</v>
      </c>
      <c r="K139" s="151"/>
      <c r="L139" s="30"/>
      <c r="M139" s="152" t="s">
        <v>1</v>
      </c>
      <c r="N139" s="153" t="s">
        <v>40</v>
      </c>
      <c r="O139" s="58"/>
      <c r="P139" s="154">
        <f t="shared" si="1"/>
        <v>0</v>
      </c>
      <c r="Q139" s="154">
        <v>0</v>
      </c>
      <c r="R139" s="154">
        <f t="shared" si="2"/>
        <v>0</v>
      </c>
      <c r="S139" s="154">
        <v>5.3999999999999999E-2</v>
      </c>
      <c r="T139" s="155">
        <f t="shared" si="3"/>
        <v>0.41342399999999996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6" t="s">
        <v>85</v>
      </c>
      <c r="AT139" s="156" t="s">
        <v>121</v>
      </c>
      <c r="AU139" s="156" t="s">
        <v>83</v>
      </c>
      <c r="AY139" s="14" t="s">
        <v>118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83</v>
      </c>
      <c r="BK139" s="157">
        <f t="shared" si="9"/>
        <v>0</v>
      </c>
      <c r="BL139" s="14" t="s">
        <v>85</v>
      </c>
      <c r="BM139" s="156" t="s">
        <v>161</v>
      </c>
    </row>
    <row r="140" spans="1:65" s="2" customFormat="1" ht="24.2" customHeight="1">
      <c r="A140" s="29"/>
      <c r="B140" s="143"/>
      <c r="C140" s="144" t="s">
        <v>162</v>
      </c>
      <c r="D140" s="144" t="s">
        <v>121</v>
      </c>
      <c r="E140" s="145" t="s">
        <v>163</v>
      </c>
      <c r="F140" s="146" t="s">
        <v>164</v>
      </c>
      <c r="G140" s="147" t="s">
        <v>124</v>
      </c>
      <c r="H140" s="148">
        <v>4.95</v>
      </c>
      <c r="I140" s="149"/>
      <c r="J140" s="150">
        <f t="shared" si="0"/>
        <v>0</v>
      </c>
      <c r="K140" s="151"/>
      <c r="L140" s="30"/>
      <c r="M140" s="152" t="s">
        <v>1</v>
      </c>
      <c r="N140" s="153" t="s">
        <v>40</v>
      </c>
      <c r="O140" s="58"/>
      <c r="P140" s="154">
        <f t="shared" si="1"/>
        <v>0</v>
      </c>
      <c r="Q140" s="154">
        <v>0</v>
      </c>
      <c r="R140" s="154">
        <f t="shared" si="2"/>
        <v>0</v>
      </c>
      <c r="S140" s="154">
        <v>2.4E-2</v>
      </c>
      <c r="T140" s="155">
        <f t="shared" si="3"/>
        <v>0.1188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6" t="s">
        <v>85</v>
      </c>
      <c r="AT140" s="156" t="s">
        <v>121</v>
      </c>
      <c r="AU140" s="156" t="s">
        <v>83</v>
      </c>
      <c r="AY140" s="14" t="s">
        <v>118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83</v>
      </c>
      <c r="BK140" s="157">
        <f t="shared" si="9"/>
        <v>0</v>
      </c>
      <c r="BL140" s="14" t="s">
        <v>85</v>
      </c>
      <c r="BM140" s="156" t="s">
        <v>165</v>
      </c>
    </row>
    <row r="141" spans="1:65" s="2" customFormat="1" ht="24.2" customHeight="1">
      <c r="A141" s="29"/>
      <c r="B141" s="143"/>
      <c r="C141" s="144" t="s">
        <v>166</v>
      </c>
      <c r="D141" s="144" t="s">
        <v>121</v>
      </c>
      <c r="E141" s="145" t="s">
        <v>167</v>
      </c>
      <c r="F141" s="146" t="s">
        <v>168</v>
      </c>
      <c r="G141" s="147" t="s">
        <v>124</v>
      </c>
      <c r="H141" s="148">
        <v>1.7729999999999999</v>
      </c>
      <c r="I141" s="149"/>
      <c r="J141" s="150">
        <f t="shared" si="0"/>
        <v>0</v>
      </c>
      <c r="K141" s="151"/>
      <c r="L141" s="30"/>
      <c r="M141" s="152" t="s">
        <v>1</v>
      </c>
      <c r="N141" s="153" t="s">
        <v>40</v>
      </c>
      <c r="O141" s="58"/>
      <c r="P141" s="154">
        <f t="shared" si="1"/>
        <v>0</v>
      </c>
      <c r="Q141" s="154">
        <v>0</v>
      </c>
      <c r="R141" s="154">
        <f t="shared" si="2"/>
        <v>0</v>
      </c>
      <c r="S141" s="154">
        <v>7.5999999999999998E-2</v>
      </c>
      <c r="T141" s="155">
        <f t="shared" si="3"/>
        <v>0.13474799999999998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6" t="s">
        <v>85</v>
      </c>
      <c r="AT141" s="156" t="s">
        <v>121</v>
      </c>
      <c r="AU141" s="156" t="s">
        <v>83</v>
      </c>
      <c r="AY141" s="14" t="s">
        <v>118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83</v>
      </c>
      <c r="BK141" s="157">
        <f t="shared" si="9"/>
        <v>0</v>
      </c>
      <c r="BL141" s="14" t="s">
        <v>85</v>
      </c>
      <c r="BM141" s="156" t="s">
        <v>169</v>
      </c>
    </row>
    <row r="142" spans="1:65" s="2" customFormat="1" ht="16.5" customHeight="1">
      <c r="A142" s="29"/>
      <c r="B142" s="143"/>
      <c r="C142" s="144" t="s">
        <v>170</v>
      </c>
      <c r="D142" s="144" t="s">
        <v>121</v>
      </c>
      <c r="E142" s="145" t="s">
        <v>171</v>
      </c>
      <c r="F142" s="146" t="s">
        <v>172</v>
      </c>
      <c r="G142" s="147" t="s">
        <v>124</v>
      </c>
      <c r="H142" s="148">
        <v>35.962000000000003</v>
      </c>
      <c r="I142" s="149"/>
      <c r="J142" s="150">
        <f t="shared" si="0"/>
        <v>0</v>
      </c>
      <c r="K142" s="151"/>
      <c r="L142" s="30"/>
      <c r="M142" s="152" t="s">
        <v>1</v>
      </c>
      <c r="N142" s="153" t="s">
        <v>40</v>
      </c>
      <c r="O142" s="58"/>
      <c r="P142" s="154">
        <f t="shared" si="1"/>
        <v>0</v>
      </c>
      <c r="Q142" s="154">
        <v>0</v>
      </c>
      <c r="R142" s="154">
        <f t="shared" si="2"/>
        <v>0</v>
      </c>
      <c r="S142" s="154">
        <v>1.15E-2</v>
      </c>
      <c r="T142" s="155">
        <f t="shared" si="3"/>
        <v>0.41356300000000001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6" t="s">
        <v>85</v>
      </c>
      <c r="AT142" s="156" t="s">
        <v>121</v>
      </c>
      <c r="AU142" s="156" t="s">
        <v>83</v>
      </c>
      <c r="AY142" s="14" t="s">
        <v>118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83</v>
      </c>
      <c r="BK142" s="157">
        <f t="shared" si="9"/>
        <v>0</v>
      </c>
      <c r="BL142" s="14" t="s">
        <v>85</v>
      </c>
      <c r="BM142" s="156" t="s">
        <v>173</v>
      </c>
    </row>
    <row r="143" spans="1:65" s="2" customFormat="1" ht="24.2" customHeight="1">
      <c r="A143" s="29"/>
      <c r="B143" s="143"/>
      <c r="C143" s="144" t="s">
        <v>174</v>
      </c>
      <c r="D143" s="144" t="s">
        <v>121</v>
      </c>
      <c r="E143" s="145" t="s">
        <v>175</v>
      </c>
      <c r="F143" s="146" t="s">
        <v>176</v>
      </c>
      <c r="G143" s="147" t="s">
        <v>177</v>
      </c>
      <c r="H143" s="148">
        <v>3.0270000000000001</v>
      </c>
      <c r="I143" s="149"/>
      <c r="J143" s="150">
        <f t="shared" si="0"/>
        <v>0</v>
      </c>
      <c r="K143" s="151"/>
      <c r="L143" s="30"/>
      <c r="M143" s="152" t="s">
        <v>1</v>
      </c>
      <c r="N143" s="153" t="s">
        <v>40</v>
      </c>
      <c r="O143" s="58"/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6" t="s">
        <v>85</v>
      </c>
      <c r="AT143" s="156" t="s">
        <v>121</v>
      </c>
      <c r="AU143" s="156" t="s">
        <v>83</v>
      </c>
      <c r="AY143" s="14" t="s">
        <v>118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83</v>
      </c>
      <c r="BK143" s="157">
        <f t="shared" si="9"/>
        <v>0</v>
      </c>
      <c r="BL143" s="14" t="s">
        <v>85</v>
      </c>
      <c r="BM143" s="156" t="s">
        <v>178</v>
      </c>
    </row>
    <row r="144" spans="1:65" s="2" customFormat="1" ht="24.2" customHeight="1">
      <c r="A144" s="29"/>
      <c r="B144" s="143"/>
      <c r="C144" s="144" t="s">
        <v>179</v>
      </c>
      <c r="D144" s="144" t="s">
        <v>121</v>
      </c>
      <c r="E144" s="145" t="s">
        <v>180</v>
      </c>
      <c r="F144" s="146" t="s">
        <v>181</v>
      </c>
      <c r="G144" s="147" t="s">
        <v>177</v>
      </c>
      <c r="H144" s="148">
        <v>9.0809999999999995</v>
      </c>
      <c r="I144" s="149"/>
      <c r="J144" s="150">
        <f t="shared" si="0"/>
        <v>0</v>
      </c>
      <c r="K144" s="151"/>
      <c r="L144" s="30"/>
      <c r="M144" s="152" t="s">
        <v>1</v>
      </c>
      <c r="N144" s="153" t="s">
        <v>40</v>
      </c>
      <c r="O144" s="58"/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6" t="s">
        <v>85</v>
      </c>
      <c r="AT144" s="156" t="s">
        <v>121</v>
      </c>
      <c r="AU144" s="156" t="s">
        <v>83</v>
      </c>
      <c r="AY144" s="14" t="s">
        <v>118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83</v>
      </c>
      <c r="BK144" s="157">
        <f t="shared" si="9"/>
        <v>0</v>
      </c>
      <c r="BL144" s="14" t="s">
        <v>85</v>
      </c>
      <c r="BM144" s="156" t="s">
        <v>182</v>
      </c>
    </row>
    <row r="145" spans="1:65" s="2" customFormat="1" ht="21.75" customHeight="1">
      <c r="A145" s="29"/>
      <c r="B145" s="143"/>
      <c r="C145" s="144" t="s">
        <v>183</v>
      </c>
      <c r="D145" s="144" t="s">
        <v>121</v>
      </c>
      <c r="E145" s="145" t="s">
        <v>184</v>
      </c>
      <c r="F145" s="146" t="s">
        <v>185</v>
      </c>
      <c r="G145" s="147" t="s">
        <v>177</v>
      </c>
      <c r="H145" s="148">
        <v>3.0270000000000001</v>
      </c>
      <c r="I145" s="149"/>
      <c r="J145" s="150">
        <f t="shared" si="0"/>
        <v>0</v>
      </c>
      <c r="K145" s="151"/>
      <c r="L145" s="30"/>
      <c r="M145" s="152" t="s">
        <v>1</v>
      </c>
      <c r="N145" s="153" t="s">
        <v>40</v>
      </c>
      <c r="O145" s="58"/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6" t="s">
        <v>85</v>
      </c>
      <c r="AT145" s="156" t="s">
        <v>121</v>
      </c>
      <c r="AU145" s="156" t="s">
        <v>83</v>
      </c>
      <c r="AY145" s="14" t="s">
        <v>118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83</v>
      </c>
      <c r="BK145" s="157">
        <f t="shared" si="9"/>
        <v>0</v>
      </c>
      <c r="BL145" s="14" t="s">
        <v>85</v>
      </c>
      <c r="BM145" s="156" t="s">
        <v>186</v>
      </c>
    </row>
    <row r="146" spans="1:65" s="2" customFormat="1" ht="24.2" customHeight="1">
      <c r="A146" s="29"/>
      <c r="B146" s="143"/>
      <c r="C146" s="144" t="s">
        <v>187</v>
      </c>
      <c r="D146" s="144" t="s">
        <v>121</v>
      </c>
      <c r="E146" s="145" t="s">
        <v>188</v>
      </c>
      <c r="F146" s="146" t="s">
        <v>189</v>
      </c>
      <c r="G146" s="147" t="s">
        <v>177</v>
      </c>
      <c r="H146" s="148">
        <v>42.378</v>
      </c>
      <c r="I146" s="149"/>
      <c r="J146" s="150">
        <f t="shared" si="0"/>
        <v>0</v>
      </c>
      <c r="K146" s="151"/>
      <c r="L146" s="30"/>
      <c r="M146" s="152" t="s">
        <v>1</v>
      </c>
      <c r="N146" s="153" t="s">
        <v>40</v>
      </c>
      <c r="O146" s="58"/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6" t="s">
        <v>85</v>
      </c>
      <c r="AT146" s="156" t="s">
        <v>121</v>
      </c>
      <c r="AU146" s="156" t="s">
        <v>83</v>
      </c>
      <c r="AY146" s="14" t="s">
        <v>118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83</v>
      </c>
      <c r="BK146" s="157">
        <f t="shared" si="9"/>
        <v>0</v>
      </c>
      <c r="BL146" s="14" t="s">
        <v>85</v>
      </c>
      <c r="BM146" s="156" t="s">
        <v>190</v>
      </c>
    </row>
    <row r="147" spans="1:65" s="2" customFormat="1" ht="24.2" customHeight="1">
      <c r="A147" s="29"/>
      <c r="B147" s="143"/>
      <c r="C147" s="144" t="s">
        <v>191</v>
      </c>
      <c r="D147" s="144" t="s">
        <v>121</v>
      </c>
      <c r="E147" s="145" t="s">
        <v>192</v>
      </c>
      <c r="F147" s="146" t="s">
        <v>193</v>
      </c>
      <c r="G147" s="147" t="s">
        <v>177</v>
      </c>
      <c r="H147" s="148">
        <v>2.4489999999999998</v>
      </c>
      <c r="I147" s="149"/>
      <c r="J147" s="150">
        <f t="shared" si="0"/>
        <v>0</v>
      </c>
      <c r="K147" s="151"/>
      <c r="L147" s="30"/>
      <c r="M147" s="152" t="s">
        <v>1</v>
      </c>
      <c r="N147" s="153" t="s">
        <v>40</v>
      </c>
      <c r="O147" s="58"/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6" t="s">
        <v>85</v>
      </c>
      <c r="AT147" s="156" t="s">
        <v>121</v>
      </c>
      <c r="AU147" s="156" t="s">
        <v>83</v>
      </c>
      <c r="AY147" s="14" t="s">
        <v>118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83</v>
      </c>
      <c r="BK147" s="157">
        <f t="shared" si="9"/>
        <v>0</v>
      </c>
      <c r="BL147" s="14" t="s">
        <v>85</v>
      </c>
      <c r="BM147" s="156" t="s">
        <v>194</v>
      </c>
    </row>
    <row r="148" spans="1:65" s="2" customFormat="1" ht="24.2" customHeight="1">
      <c r="A148" s="29"/>
      <c r="B148" s="143"/>
      <c r="C148" s="144" t="s">
        <v>195</v>
      </c>
      <c r="D148" s="144" t="s">
        <v>121</v>
      </c>
      <c r="E148" s="145" t="s">
        <v>196</v>
      </c>
      <c r="F148" s="146" t="s">
        <v>197</v>
      </c>
      <c r="G148" s="147" t="s">
        <v>177</v>
      </c>
      <c r="H148" s="148">
        <v>0.57799999999999996</v>
      </c>
      <c r="I148" s="149"/>
      <c r="J148" s="150">
        <f t="shared" si="0"/>
        <v>0</v>
      </c>
      <c r="K148" s="151"/>
      <c r="L148" s="30"/>
      <c r="M148" s="152" t="s">
        <v>1</v>
      </c>
      <c r="N148" s="153" t="s">
        <v>40</v>
      </c>
      <c r="O148" s="58"/>
      <c r="P148" s="154">
        <f t="shared" si="1"/>
        <v>0</v>
      </c>
      <c r="Q148" s="154">
        <v>0</v>
      </c>
      <c r="R148" s="154">
        <f t="shared" si="2"/>
        <v>0</v>
      </c>
      <c r="S148" s="154">
        <v>0</v>
      </c>
      <c r="T148" s="155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6" t="s">
        <v>85</v>
      </c>
      <c r="AT148" s="156" t="s">
        <v>121</v>
      </c>
      <c r="AU148" s="156" t="s">
        <v>83</v>
      </c>
      <c r="AY148" s="14" t="s">
        <v>118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4" t="s">
        <v>83</v>
      </c>
      <c r="BK148" s="157">
        <f t="shared" si="9"/>
        <v>0</v>
      </c>
      <c r="BL148" s="14" t="s">
        <v>85</v>
      </c>
      <c r="BM148" s="156" t="s">
        <v>198</v>
      </c>
    </row>
    <row r="149" spans="1:65" s="12" customFormat="1" ht="22.9" customHeight="1">
      <c r="B149" s="130"/>
      <c r="D149" s="131" t="s">
        <v>73</v>
      </c>
      <c r="E149" s="141" t="s">
        <v>199</v>
      </c>
      <c r="F149" s="141" t="s">
        <v>200</v>
      </c>
      <c r="I149" s="133"/>
      <c r="J149" s="142">
        <f>BK149</f>
        <v>0</v>
      </c>
      <c r="L149" s="130"/>
      <c r="M149" s="135"/>
      <c r="N149" s="136"/>
      <c r="O149" s="136"/>
      <c r="P149" s="137">
        <f>P150</f>
        <v>0</v>
      </c>
      <c r="Q149" s="136"/>
      <c r="R149" s="137">
        <f>R150</f>
        <v>0</v>
      </c>
      <c r="S149" s="136"/>
      <c r="T149" s="138">
        <f>T150</f>
        <v>0</v>
      </c>
      <c r="AR149" s="131" t="s">
        <v>79</v>
      </c>
      <c r="AT149" s="139" t="s">
        <v>73</v>
      </c>
      <c r="AU149" s="139" t="s">
        <v>79</v>
      </c>
      <c r="AY149" s="131" t="s">
        <v>118</v>
      </c>
      <c r="BK149" s="140">
        <f>BK150</f>
        <v>0</v>
      </c>
    </row>
    <row r="150" spans="1:65" s="2" customFormat="1" ht="24.2" customHeight="1">
      <c r="A150" s="29"/>
      <c r="B150" s="143"/>
      <c r="C150" s="144" t="s">
        <v>7</v>
      </c>
      <c r="D150" s="144" t="s">
        <v>121</v>
      </c>
      <c r="E150" s="145" t="s">
        <v>201</v>
      </c>
      <c r="F150" s="146" t="s">
        <v>202</v>
      </c>
      <c r="G150" s="147" t="s">
        <v>177</v>
      </c>
      <c r="H150" s="148">
        <v>1.115</v>
      </c>
      <c r="I150" s="149"/>
      <c r="J150" s="150">
        <f>ROUND(I150*H150,2)</f>
        <v>0</v>
      </c>
      <c r="K150" s="151"/>
      <c r="L150" s="30"/>
      <c r="M150" s="152" t="s">
        <v>1</v>
      </c>
      <c r="N150" s="153" t="s">
        <v>40</v>
      </c>
      <c r="O150" s="58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6" t="s">
        <v>85</v>
      </c>
      <c r="AT150" s="156" t="s">
        <v>121</v>
      </c>
      <c r="AU150" s="156" t="s">
        <v>83</v>
      </c>
      <c r="AY150" s="14" t="s">
        <v>118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83</v>
      </c>
      <c r="BK150" s="157">
        <f>ROUND(I150*H150,2)</f>
        <v>0</v>
      </c>
      <c r="BL150" s="14" t="s">
        <v>85</v>
      </c>
      <c r="BM150" s="156" t="s">
        <v>203</v>
      </c>
    </row>
    <row r="151" spans="1:65" s="12" customFormat="1" ht="25.9" customHeight="1">
      <c r="B151" s="130"/>
      <c r="D151" s="131" t="s">
        <v>73</v>
      </c>
      <c r="E151" s="132" t="s">
        <v>204</v>
      </c>
      <c r="F151" s="132" t="s">
        <v>205</v>
      </c>
      <c r="I151" s="133"/>
      <c r="J151" s="134">
        <f>BK151</f>
        <v>0</v>
      </c>
      <c r="L151" s="130"/>
      <c r="M151" s="135"/>
      <c r="N151" s="136"/>
      <c r="O151" s="136"/>
      <c r="P151" s="137">
        <f>P152+P156+P169+P172</f>
        <v>0</v>
      </c>
      <c r="Q151" s="136"/>
      <c r="R151" s="137">
        <f>R152+R156+R169+R172</f>
        <v>6.4130620000000013E-2</v>
      </c>
      <c r="S151" s="136"/>
      <c r="T151" s="138">
        <f>T152+T156+T169+T172</f>
        <v>8.6065500000000003E-2</v>
      </c>
      <c r="AR151" s="131" t="s">
        <v>83</v>
      </c>
      <c r="AT151" s="139" t="s">
        <v>73</v>
      </c>
      <c r="AU151" s="139" t="s">
        <v>74</v>
      </c>
      <c r="AY151" s="131" t="s">
        <v>118</v>
      </c>
      <c r="BK151" s="140">
        <f>BK152+BK156+BK169+BK172</f>
        <v>0</v>
      </c>
    </row>
    <row r="152" spans="1:65" s="12" customFormat="1" ht="22.9" customHeight="1">
      <c r="B152" s="130"/>
      <c r="D152" s="131" t="s">
        <v>73</v>
      </c>
      <c r="E152" s="141" t="s">
        <v>206</v>
      </c>
      <c r="F152" s="141" t="s">
        <v>207</v>
      </c>
      <c r="I152" s="133"/>
      <c r="J152" s="142">
        <f>BK152</f>
        <v>0</v>
      </c>
      <c r="L152" s="130"/>
      <c r="M152" s="135"/>
      <c r="N152" s="136"/>
      <c r="O152" s="136"/>
      <c r="P152" s="137">
        <f>SUM(P153:P155)</f>
        <v>0</v>
      </c>
      <c r="Q152" s="136"/>
      <c r="R152" s="137">
        <f>SUM(R153:R155)</f>
        <v>1.9377000000000002E-2</v>
      </c>
      <c r="S152" s="136"/>
      <c r="T152" s="138">
        <f>SUM(T153:T155)</f>
        <v>2.9065500000000005E-2</v>
      </c>
      <c r="AR152" s="131" t="s">
        <v>83</v>
      </c>
      <c r="AT152" s="139" t="s">
        <v>73</v>
      </c>
      <c r="AU152" s="139" t="s">
        <v>79</v>
      </c>
      <c r="AY152" s="131" t="s">
        <v>118</v>
      </c>
      <c r="BK152" s="140">
        <f>SUM(BK153:BK155)</f>
        <v>0</v>
      </c>
    </row>
    <row r="153" spans="1:65" s="2" customFormat="1" ht="24.2" customHeight="1">
      <c r="A153" s="29"/>
      <c r="B153" s="143"/>
      <c r="C153" s="144" t="s">
        <v>208</v>
      </c>
      <c r="D153" s="144" t="s">
        <v>121</v>
      </c>
      <c r="E153" s="145" t="s">
        <v>209</v>
      </c>
      <c r="F153" s="146" t="s">
        <v>210</v>
      </c>
      <c r="G153" s="147" t="s">
        <v>128</v>
      </c>
      <c r="H153" s="148">
        <v>21.53</v>
      </c>
      <c r="I153" s="149"/>
      <c r="J153" s="150">
        <f>ROUND(I153*H153,2)</f>
        <v>0</v>
      </c>
      <c r="K153" s="151"/>
      <c r="L153" s="30"/>
      <c r="M153" s="152" t="s">
        <v>1</v>
      </c>
      <c r="N153" s="153" t="s">
        <v>40</v>
      </c>
      <c r="O153" s="58"/>
      <c r="P153" s="154">
        <f>O153*H153</f>
        <v>0</v>
      </c>
      <c r="Q153" s="154">
        <v>8.9999999999999998E-4</v>
      </c>
      <c r="R153" s="154">
        <f>Q153*H153</f>
        <v>1.9377000000000002E-2</v>
      </c>
      <c r="S153" s="154">
        <v>0</v>
      </c>
      <c r="T153" s="155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6" t="s">
        <v>183</v>
      </c>
      <c r="AT153" s="156" t="s">
        <v>121</v>
      </c>
      <c r="AU153" s="156" t="s">
        <v>83</v>
      </c>
      <c r="AY153" s="14" t="s">
        <v>118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4" t="s">
        <v>83</v>
      </c>
      <c r="BK153" s="157">
        <f>ROUND(I153*H153,2)</f>
        <v>0</v>
      </c>
      <c r="BL153" s="14" t="s">
        <v>183</v>
      </c>
      <c r="BM153" s="156" t="s">
        <v>211</v>
      </c>
    </row>
    <row r="154" spans="1:65" s="2" customFormat="1" ht="24.2" customHeight="1">
      <c r="A154" s="29"/>
      <c r="B154" s="143"/>
      <c r="C154" s="144" t="s">
        <v>212</v>
      </c>
      <c r="D154" s="144" t="s">
        <v>121</v>
      </c>
      <c r="E154" s="145" t="s">
        <v>213</v>
      </c>
      <c r="F154" s="146" t="s">
        <v>214</v>
      </c>
      <c r="G154" s="147" t="s">
        <v>128</v>
      </c>
      <c r="H154" s="148">
        <v>21.53</v>
      </c>
      <c r="I154" s="149"/>
      <c r="J154" s="150">
        <f>ROUND(I154*H154,2)</f>
        <v>0</v>
      </c>
      <c r="K154" s="151"/>
      <c r="L154" s="30"/>
      <c r="M154" s="152" t="s">
        <v>1</v>
      </c>
      <c r="N154" s="153" t="s">
        <v>40</v>
      </c>
      <c r="O154" s="58"/>
      <c r="P154" s="154">
        <f>O154*H154</f>
        <v>0</v>
      </c>
      <c r="Q154" s="154">
        <v>0</v>
      </c>
      <c r="R154" s="154">
        <f>Q154*H154</f>
        <v>0</v>
      </c>
      <c r="S154" s="154">
        <v>1.3500000000000001E-3</v>
      </c>
      <c r="T154" s="155">
        <f>S154*H154</f>
        <v>2.9065500000000005E-2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6" t="s">
        <v>183</v>
      </c>
      <c r="AT154" s="156" t="s">
        <v>121</v>
      </c>
      <c r="AU154" s="156" t="s">
        <v>83</v>
      </c>
      <c r="AY154" s="14" t="s">
        <v>118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4" t="s">
        <v>83</v>
      </c>
      <c r="BK154" s="157">
        <f>ROUND(I154*H154,2)</f>
        <v>0</v>
      </c>
      <c r="BL154" s="14" t="s">
        <v>183</v>
      </c>
      <c r="BM154" s="156" t="s">
        <v>215</v>
      </c>
    </row>
    <row r="155" spans="1:65" s="2" customFormat="1" ht="24.2" customHeight="1">
      <c r="A155" s="29"/>
      <c r="B155" s="143"/>
      <c r="C155" s="144" t="s">
        <v>216</v>
      </c>
      <c r="D155" s="144" t="s">
        <v>121</v>
      </c>
      <c r="E155" s="145" t="s">
        <v>217</v>
      </c>
      <c r="F155" s="146" t="s">
        <v>218</v>
      </c>
      <c r="G155" s="147" t="s">
        <v>177</v>
      </c>
      <c r="H155" s="148">
        <v>1.9E-2</v>
      </c>
      <c r="I155" s="149"/>
      <c r="J155" s="150">
        <f>ROUND(I155*H155,2)</f>
        <v>0</v>
      </c>
      <c r="K155" s="151"/>
      <c r="L155" s="30"/>
      <c r="M155" s="152" t="s">
        <v>1</v>
      </c>
      <c r="N155" s="153" t="s">
        <v>40</v>
      </c>
      <c r="O155" s="58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6" t="s">
        <v>183</v>
      </c>
      <c r="AT155" s="156" t="s">
        <v>121</v>
      </c>
      <c r="AU155" s="156" t="s">
        <v>83</v>
      </c>
      <c r="AY155" s="14" t="s">
        <v>118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4" t="s">
        <v>83</v>
      </c>
      <c r="BK155" s="157">
        <f>ROUND(I155*H155,2)</f>
        <v>0</v>
      </c>
      <c r="BL155" s="14" t="s">
        <v>183</v>
      </c>
      <c r="BM155" s="156" t="s">
        <v>219</v>
      </c>
    </row>
    <row r="156" spans="1:65" s="12" customFormat="1" ht="22.9" customHeight="1">
      <c r="B156" s="130"/>
      <c r="D156" s="131" t="s">
        <v>73</v>
      </c>
      <c r="E156" s="141" t="s">
        <v>220</v>
      </c>
      <c r="F156" s="141" t="s">
        <v>221</v>
      </c>
      <c r="I156" s="133"/>
      <c r="J156" s="142">
        <f>BK156</f>
        <v>0</v>
      </c>
      <c r="L156" s="130"/>
      <c r="M156" s="135"/>
      <c r="N156" s="136"/>
      <c r="O156" s="136"/>
      <c r="P156" s="137">
        <f>SUM(P157:P168)</f>
        <v>0</v>
      </c>
      <c r="Q156" s="136"/>
      <c r="R156" s="137">
        <f>SUM(R157:R168)</f>
        <v>4.4394000000000003E-2</v>
      </c>
      <c r="S156" s="136"/>
      <c r="T156" s="138">
        <f>SUM(T157:T168)</f>
        <v>5.7000000000000002E-2</v>
      </c>
      <c r="AR156" s="131" t="s">
        <v>83</v>
      </c>
      <c r="AT156" s="139" t="s">
        <v>73</v>
      </c>
      <c r="AU156" s="139" t="s">
        <v>79</v>
      </c>
      <c r="AY156" s="131" t="s">
        <v>118</v>
      </c>
      <c r="BK156" s="140">
        <f>SUM(BK157:BK168)</f>
        <v>0</v>
      </c>
    </row>
    <row r="157" spans="1:65" s="2" customFormat="1" ht="33" customHeight="1">
      <c r="A157" s="29"/>
      <c r="B157" s="143"/>
      <c r="C157" s="144" t="s">
        <v>222</v>
      </c>
      <c r="D157" s="144" t="s">
        <v>121</v>
      </c>
      <c r="E157" s="145" t="s">
        <v>223</v>
      </c>
      <c r="F157" s="146" t="s">
        <v>224</v>
      </c>
      <c r="G157" s="147" t="s">
        <v>128</v>
      </c>
      <c r="H157" s="148">
        <v>105.7</v>
      </c>
      <c r="I157" s="149"/>
      <c r="J157" s="150">
        <f t="shared" ref="J157:J168" si="10">ROUND(I157*H157,2)</f>
        <v>0</v>
      </c>
      <c r="K157" s="151"/>
      <c r="L157" s="30"/>
      <c r="M157" s="152" t="s">
        <v>1</v>
      </c>
      <c r="N157" s="153" t="s">
        <v>40</v>
      </c>
      <c r="O157" s="58"/>
      <c r="P157" s="154">
        <f t="shared" ref="P157:P168" si="11">O157*H157</f>
        <v>0</v>
      </c>
      <c r="Q157" s="154">
        <v>2.1000000000000001E-4</v>
      </c>
      <c r="R157" s="154">
        <f t="shared" ref="R157:R168" si="12">Q157*H157</f>
        <v>2.2197000000000001E-2</v>
      </c>
      <c r="S157" s="154">
        <v>0</v>
      </c>
      <c r="T157" s="155">
        <f t="shared" ref="T157:T168" si="13"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6" t="s">
        <v>183</v>
      </c>
      <c r="AT157" s="156" t="s">
        <v>121</v>
      </c>
      <c r="AU157" s="156" t="s">
        <v>83</v>
      </c>
      <c r="AY157" s="14" t="s">
        <v>118</v>
      </c>
      <c r="BE157" s="157">
        <f t="shared" ref="BE157:BE168" si="14">IF(N157="základná",J157,0)</f>
        <v>0</v>
      </c>
      <c r="BF157" s="157">
        <f t="shared" ref="BF157:BF168" si="15">IF(N157="znížená",J157,0)</f>
        <v>0</v>
      </c>
      <c r="BG157" s="157">
        <f t="shared" ref="BG157:BG168" si="16">IF(N157="zákl. prenesená",J157,0)</f>
        <v>0</v>
      </c>
      <c r="BH157" s="157">
        <f t="shared" ref="BH157:BH168" si="17">IF(N157="zníž. prenesená",J157,0)</f>
        <v>0</v>
      </c>
      <c r="BI157" s="157">
        <f t="shared" ref="BI157:BI168" si="18">IF(N157="nulová",J157,0)</f>
        <v>0</v>
      </c>
      <c r="BJ157" s="14" t="s">
        <v>83</v>
      </c>
      <c r="BK157" s="157">
        <f t="shared" ref="BK157:BK168" si="19">ROUND(I157*H157,2)</f>
        <v>0</v>
      </c>
      <c r="BL157" s="14" t="s">
        <v>183</v>
      </c>
      <c r="BM157" s="156" t="s">
        <v>225</v>
      </c>
    </row>
    <row r="158" spans="1:65" s="2" customFormat="1" ht="37.9" customHeight="1">
      <c r="A158" s="29"/>
      <c r="B158" s="143"/>
      <c r="C158" s="158" t="s">
        <v>226</v>
      </c>
      <c r="D158" s="158" t="s">
        <v>130</v>
      </c>
      <c r="E158" s="159" t="s">
        <v>227</v>
      </c>
      <c r="F158" s="160" t="s">
        <v>228</v>
      </c>
      <c r="G158" s="161" t="s">
        <v>128</v>
      </c>
      <c r="H158" s="162">
        <v>110.985</v>
      </c>
      <c r="I158" s="163"/>
      <c r="J158" s="164">
        <f t="shared" si="10"/>
        <v>0</v>
      </c>
      <c r="K158" s="165"/>
      <c r="L158" s="166"/>
      <c r="M158" s="167" t="s">
        <v>1</v>
      </c>
      <c r="N158" s="168" t="s">
        <v>40</v>
      </c>
      <c r="O158" s="58"/>
      <c r="P158" s="154">
        <f t="shared" si="11"/>
        <v>0</v>
      </c>
      <c r="Q158" s="154">
        <v>1E-4</v>
      </c>
      <c r="R158" s="154">
        <f t="shared" si="12"/>
        <v>1.1098500000000001E-2</v>
      </c>
      <c r="S158" s="154">
        <v>0</v>
      </c>
      <c r="T158" s="15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6" t="s">
        <v>229</v>
      </c>
      <c r="AT158" s="156" t="s">
        <v>130</v>
      </c>
      <c r="AU158" s="156" t="s">
        <v>83</v>
      </c>
      <c r="AY158" s="14" t="s">
        <v>118</v>
      </c>
      <c r="BE158" s="157">
        <f t="shared" si="14"/>
        <v>0</v>
      </c>
      <c r="BF158" s="157">
        <f t="shared" si="15"/>
        <v>0</v>
      </c>
      <c r="BG158" s="157">
        <f t="shared" si="16"/>
        <v>0</v>
      </c>
      <c r="BH158" s="157">
        <f t="shared" si="17"/>
        <v>0</v>
      </c>
      <c r="BI158" s="157">
        <f t="shared" si="18"/>
        <v>0</v>
      </c>
      <c r="BJ158" s="14" t="s">
        <v>83</v>
      </c>
      <c r="BK158" s="157">
        <f t="shared" si="19"/>
        <v>0</v>
      </c>
      <c r="BL158" s="14" t="s">
        <v>183</v>
      </c>
      <c r="BM158" s="156" t="s">
        <v>230</v>
      </c>
    </row>
    <row r="159" spans="1:65" s="2" customFormat="1" ht="37.9" customHeight="1">
      <c r="A159" s="29"/>
      <c r="B159" s="143"/>
      <c r="C159" s="158" t="s">
        <v>231</v>
      </c>
      <c r="D159" s="158" t="s">
        <v>130</v>
      </c>
      <c r="E159" s="159" t="s">
        <v>232</v>
      </c>
      <c r="F159" s="160" t="s">
        <v>233</v>
      </c>
      <c r="G159" s="161" t="s">
        <v>128</v>
      </c>
      <c r="H159" s="162">
        <v>110.985</v>
      </c>
      <c r="I159" s="163"/>
      <c r="J159" s="164">
        <f t="shared" si="10"/>
        <v>0</v>
      </c>
      <c r="K159" s="165"/>
      <c r="L159" s="166"/>
      <c r="M159" s="167" t="s">
        <v>1</v>
      </c>
      <c r="N159" s="168" t="s">
        <v>40</v>
      </c>
      <c r="O159" s="58"/>
      <c r="P159" s="154">
        <f t="shared" si="11"/>
        <v>0</v>
      </c>
      <c r="Q159" s="154">
        <v>1E-4</v>
      </c>
      <c r="R159" s="154">
        <f t="shared" si="12"/>
        <v>1.1098500000000001E-2</v>
      </c>
      <c r="S159" s="154">
        <v>0</v>
      </c>
      <c r="T159" s="15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6" t="s">
        <v>229</v>
      </c>
      <c r="AT159" s="156" t="s">
        <v>130</v>
      </c>
      <c r="AU159" s="156" t="s">
        <v>83</v>
      </c>
      <c r="AY159" s="14" t="s">
        <v>118</v>
      </c>
      <c r="BE159" s="157">
        <f t="shared" si="14"/>
        <v>0</v>
      </c>
      <c r="BF159" s="157">
        <f t="shared" si="15"/>
        <v>0</v>
      </c>
      <c r="BG159" s="157">
        <f t="shared" si="16"/>
        <v>0</v>
      </c>
      <c r="BH159" s="157">
        <f t="shared" si="17"/>
        <v>0</v>
      </c>
      <c r="BI159" s="157">
        <f t="shared" si="18"/>
        <v>0</v>
      </c>
      <c r="BJ159" s="14" t="s">
        <v>83</v>
      </c>
      <c r="BK159" s="157">
        <f t="shared" si="19"/>
        <v>0</v>
      </c>
      <c r="BL159" s="14" t="s">
        <v>183</v>
      </c>
      <c r="BM159" s="156" t="s">
        <v>234</v>
      </c>
    </row>
    <row r="160" spans="1:65" s="2" customFormat="1" ht="55.5" customHeight="1">
      <c r="A160" s="29"/>
      <c r="B160" s="143"/>
      <c r="C160" s="158" t="s">
        <v>235</v>
      </c>
      <c r="D160" s="158" t="s">
        <v>130</v>
      </c>
      <c r="E160" s="159" t="s">
        <v>236</v>
      </c>
      <c r="F160" s="160" t="s">
        <v>237</v>
      </c>
      <c r="G160" s="161" t="s">
        <v>137</v>
      </c>
      <c r="H160" s="162">
        <v>11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40</v>
      </c>
      <c r="O160" s="58"/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6" t="s">
        <v>229</v>
      </c>
      <c r="AT160" s="156" t="s">
        <v>130</v>
      </c>
      <c r="AU160" s="156" t="s">
        <v>83</v>
      </c>
      <c r="AY160" s="14" t="s">
        <v>118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83</v>
      </c>
      <c r="BK160" s="157">
        <f t="shared" si="19"/>
        <v>0</v>
      </c>
      <c r="BL160" s="14" t="s">
        <v>183</v>
      </c>
      <c r="BM160" s="156" t="s">
        <v>238</v>
      </c>
    </row>
    <row r="161" spans="1:65" s="2" customFormat="1" ht="49.15" customHeight="1">
      <c r="A161" s="29"/>
      <c r="B161" s="143"/>
      <c r="C161" s="158" t="s">
        <v>239</v>
      </c>
      <c r="D161" s="158" t="s">
        <v>130</v>
      </c>
      <c r="E161" s="159" t="s">
        <v>240</v>
      </c>
      <c r="F161" s="160" t="s">
        <v>241</v>
      </c>
      <c r="G161" s="161" t="s">
        <v>137</v>
      </c>
      <c r="H161" s="162">
        <v>4</v>
      </c>
      <c r="I161" s="163"/>
      <c r="J161" s="164">
        <f t="shared" si="10"/>
        <v>0</v>
      </c>
      <c r="K161" s="165"/>
      <c r="L161" s="166"/>
      <c r="M161" s="167" t="s">
        <v>1</v>
      </c>
      <c r="N161" s="168" t="s">
        <v>40</v>
      </c>
      <c r="O161" s="58"/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6" t="s">
        <v>229</v>
      </c>
      <c r="AT161" s="156" t="s">
        <v>130</v>
      </c>
      <c r="AU161" s="156" t="s">
        <v>83</v>
      </c>
      <c r="AY161" s="14" t="s">
        <v>118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83</v>
      </c>
      <c r="BK161" s="157">
        <f t="shared" si="19"/>
        <v>0</v>
      </c>
      <c r="BL161" s="14" t="s">
        <v>183</v>
      </c>
      <c r="BM161" s="156" t="s">
        <v>242</v>
      </c>
    </row>
    <row r="162" spans="1:65" s="2" customFormat="1" ht="55.5" customHeight="1">
      <c r="A162" s="29"/>
      <c r="B162" s="143"/>
      <c r="C162" s="158" t="s">
        <v>243</v>
      </c>
      <c r="D162" s="158" t="s">
        <v>130</v>
      </c>
      <c r="E162" s="159" t="s">
        <v>244</v>
      </c>
      <c r="F162" s="160" t="s">
        <v>245</v>
      </c>
      <c r="G162" s="161" t="s">
        <v>137</v>
      </c>
      <c r="H162" s="162">
        <v>2</v>
      </c>
      <c r="I162" s="163"/>
      <c r="J162" s="164">
        <f t="shared" si="10"/>
        <v>0</v>
      </c>
      <c r="K162" s="165"/>
      <c r="L162" s="166"/>
      <c r="M162" s="167" t="s">
        <v>1</v>
      </c>
      <c r="N162" s="168" t="s">
        <v>40</v>
      </c>
      <c r="O162" s="58"/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6" t="s">
        <v>229</v>
      </c>
      <c r="AT162" s="156" t="s">
        <v>130</v>
      </c>
      <c r="AU162" s="156" t="s">
        <v>83</v>
      </c>
      <c r="AY162" s="14" t="s">
        <v>118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83</v>
      </c>
      <c r="BK162" s="157">
        <f t="shared" si="19"/>
        <v>0</v>
      </c>
      <c r="BL162" s="14" t="s">
        <v>183</v>
      </c>
      <c r="BM162" s="156" t="s">
        <v>246</v>
      </c>
    </row>
    <row r="163" spans="1:65" s="2" customFormat="1" ht="62.65" customHeight="1">
      <c r="A163" s="29"/>
      <c r="B163" s="143"/>
      <c r="C163" s="158" t="s">
        <v>247</v>
      </c>
      <c r="D163" s="158" t="s">
        <v>130</v>
      </c>
      <c r="E163" s="159" t="s">
        <v>248</v>
      </c>
      <c r="F163" s="160" t="s">
        <v>249</v>
      </c>
      <c r="G163" s="161" t="s">
        <v>137</v>
      </c>
      <c r="H163" s="162">
        <v>1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40</v>
      </c>
      <c r="O163" s="58"/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6" t="s">
        <v>229</v>
      </c>
      <c r="AT163" s="156" t="s">
        <v>130</v>
      </c>
      <c r="AU163" s="156" t="s">
        <v>83</v>
      </c>
      <c r="AY163" s="14" t="s">
        <v>118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83</v>
      </c>
      <c r="BK163" s="157">
        <f t="shared" si="19"/>
        <v>0</v>
      </c>
      <c r="BL163" s="14" t="s">
        <v>183</v>
      </c>
      <c r="BM163" s="156" t="s">
        <v>250</v>
      </c>
    </row>
    <row r="164" spans="1:65" s="2" customFormat="1" ht="49.15" customHeight="1">
      <c r="A164" s="29"/>
      <c r="B164" s="143"/>
      <c r="C164" s="158" t="s">
        <v>251</v>
      </c>
      <c r="D164" s="158" t="s">
        <v>130</v>
      </c>
      <c r="E164" s="159" t="s">
        <v>252</v>
      </c>
      <c r="F164" s="160" t="s">
        <v>253</v>
      </c>
      <c r="G164" s="161" t="s">
        <v>137</v>
      </c>
      <c r="H164" s="162">
        <v>1</v>
      </c>
      <c r="I164" s="163"/>
      <c r="J164" s="164">
        <f t="shared" si="10"/>
        <v>0</v>
      </c>
      <c r="K164" s="165"/>
      <c r="L164" s="166"/>
      <c r="M164" s="167" t="s">
        <v>1</v>
      </c>
      <c r="N164" s="168" t="s">
        <v>40</v>
      </c>
      <c r="O164" s="58"/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6" t="s">
        <v>229</v>
      </c>
      <c r="AT164" s="156" t="s">
        <v>130</v>
      </c>
      <c r="AU164" s="156" t="s">
        <v>83</v>
      </c>
      <c r="AY164" s="14" t="s">
        <v>118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4" t="s">
        <v>83</v>
      </c>
      <c r="BK164" s="157">
        <f t="shared" si="19"/>
        <v>0</v>
      </c>
      <c r="BL164" s="14" t="s">
        <v>183</v>
      </c>
      <c r="BM164" s="156" t="s">
        <v>254</v>
      </c>
    </row>
    <row r="165" spans="1:65" s="2" customFormat="1" ht="62.65" customHeight="1">
      <c r="A165" s="29"/>
      <c r="B165" s="143"/>
      <c r="C165" s="158" t="s">
        <v>229</v>
      </c>
      <c r="D165" s="158" t="s">
        <v>130</v>
      </c>
      <c r="E165" s="159" t="s">
        <v>255</v>
      </c>
      <c r="F165" s="160" t="s">
        <v>256</v>
      </c>
      <c r="G165" s="161" t="s">
        <v>137</v>
      </c>
      <c r="H165" s="162">
        <v>1</v>
      </c>
      <c r="I165" s="163"/>
      <c r="J165" s="164">
        <f t="shared" si="10"/>
        <v>0</v>
      </c>
      <c r="K165" s="165"/>
      <c r="L165" s="166"/>
      <c r="M165" s="167" t="s">
        <v>1</v>
      </c>
      <c r="N165" s="168" t="s">
        <v>40</v>
      </c>
      <c r="O165" s="58"/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6" t="s">
        <v>229</v>
      </c>
      <c r="AT165" s="156" t="s">
        <v>130</v>
      </c>
      <c r="AU165" s="156" t="s">
        <v>83</v>
      </c>
      <c r="AY165" s="14" t="s">
        <v>118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4" t="s">
        <v>83</v>
      </c>
      <c r="BK165" s="157">
        <f t="shared" si="19"/>
        <v>0</v>
      </c>
      <c r="BL165" s="14" t="s">
        <v>183</v>
      </c>
      <c r="BM165" s="156" t="s">
        <v>257</v>
      </c>
    </row>
    <row r="166" spans="1:65" s="2" customFormat="1" ht="24.2" customHeight="1">
      <c r="A166" s="29"/>
      <c r="B166" s="143"/>
      <c r="C166" s="144" t="s">
        <v>258</v>
      </c>
      <c r="D166" s="144" t="s">
        <v>121</v>
      </c>
      <c r="E166" s="145" t="s">
        <v>259</v>
      </c>
      <c r="F166" s="146" t="s">
        <v>260</v>
      </c>
      <c r="G166" s="147" t="s">
        <v>137</v>
      </c>
      <c r="H166" s="148">
        <v>17</v>
      </c>
      <c r="I166" s="149"/>
      <c r="J166" s="150">
        <f t="shared" si="10"/>
        <v>0</v>
      </c>
      <c r="K166" s="151"/>
      <c r="L166" s="30"/>
      <c r="M166" s="152" t="s">
        <v>1</v>
      </c>
      <c r="N166" s="153" t="s">
        <v>40</v>
      </c>
      <c r="O166" s="58"/>
      <c r="P166" s="154">
        <f t="shared" si="11"/>
        <v>0</v>
      </c>
      <c r="Q166" s="154">
        <v>0</v>
      </c>
      <c r="R166" s="154">
        <f t="shared" si="12"/>
        <v>0</v>
      </c>
      <c r="S166" s="154">
        <v>3.0000000000000001E-3</v>
      </c>
      <c r="T166" s="155">
        <f t="shared" si="13"/>
        <v>5.1000000000000004E-2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6" t="s">
        <v>183</v>
      </c>
      <c r="AT166" s="156" t="s">
        <v>121</v>
      </c>
      <c r="AU166" s="156" t="s">
        <v>83</v>
      </c>
      <c r="AY166" s="14" t="s">
        <v>118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4" t="s">
        <v>83</v>
      </c>
      <c r="BK166" s="157">
        <f t="shared" si="19"/>
        <v>0</v>
      </c>
      <c r="BL166" s="14" t="s">
        <v>183</v>
      </c>
      <c r="BM166" s="156" t="s">
        <v>261</v>
      </c>
    </row>
    <row r="167" spans="1:65" s="2" customFormat="1" ht="24.2" customHeight="1">
      <c r="A167" s="29"/>
      <c r="B167" s="143"/>
      <c r="C167" s="144" t="s">
        <v>262</v>
      </c>
      <c r="D167" s="144" t="s">
        <v>121</v>
      </c>
      <c r="E167" s="145" t="s">
        <v>263</v>
      </c>
      <c r="F167" s="146" t="s">
        <v>264</v>
      </c>
      <c r="G167" s="147" t="s">
        <v>137</v>
      </c>
      <c r="H167" s="148">
        <v>1</v>
      </c>
      <c r="I167" s="149"/>
      <c r="J167" s="150">
        <f t="shared" si="10"/>
        <v>0</v>
      </c>
      <c r="K167" s="151"/>
      <c r="L167" s="30"/>
      <c r="M167" s="152" t="s">
        <v>1</v>
      </c>
      <c r="N167" s="153" t="s">
        <v>40</v>
      </c>
      <c r="O167" s="58"/>
      <c r="P167" s="154">
        <f t="shared" si="11"/>
        <v>0</v>
      </c>
      <c r="Q167" s="154">
        <v>0</v>
      </c>
      <c r="R167" s="154">
        <f t="shared" si="12"/>
        <v>0</v>
      </c>
      <c r="S167" s="154">
        <v>6.0000000000000001E-3</v>
      </c>
      <c r="T167" s="155">
        <f t="shared" si="13"/>
        <v>6.0000000000000001E-3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6" t="s">
        <v>183</v>
      </c>
      <c r="AT167" s="156" t="s">
        <v>121</v>
      </c>
      <c r="AU167" s="156" t="s">
        <v>83</v>
      </c>
      <c r="AY167" s="14" t="s">
        <v>118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4" t="s">
        <v>83</v>
      </c>
      <c r="BK167" s="157">
        <f t="shared" si="19"/>
        <v>0</v>
      </c>
      <c r="BL167" s="14" t="s">
        <v>183</v>
      </c>
      <c r="BM167" s="156" t="s">
        <v>265</v>
      </c>
    </row>
    <row r="168" spans="1:65" s="2" customFormat="1" ht="24.2" customHeight="1">
      <c r="A168" s="29"/>
      <c r="B168" s="143"/>
      <c r="C168" s="144" t="s">
        <v>266</v>
      </c>
      <c r="D168" s="144" t="s">
        <v>121</v>
      </c>
      <c r="E168" s="145" t="s">
        <v>267</v>
      </c>
      <c r="F168" s="146" t="s">
        <v>268</v>
      </c>
      <c r="G168" s="147" t="s">
        <v>269</v>
      </c>
      <c r="H168" s="169"/>
      <c r="I168" s="149"/>
      <c r="J168" s="150">
        <f t="shared" si="10"/>
        <v>0</v>
      </c>
      <c r="K168" s="151"/>
      <c r="L168" s="30"/>
      <c r="M168" s="152" t="s">
        <v>1</v>
      </c>
      <c r="N168" s="153" t="s">
        <v>40</v>
      </c>
      <c r="O168" s="58"/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6" t="s">
        <v>183</v>
      </c>
      <c r="AT168" s="156" t="s">
        <v>121</v>
      </c>
      <c r="AU168" s="156" t="s">
        <v>83</v>
      </c>
      <c r="AY168" s="14" t="s">
        <v>118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4" t="s">
        <v>83</v>
      </c>
      <c r="BK168" s="157">
        <f t="shared" si="19"/>
        <v>0</v>
      </c>
      <c r="BL168" s="14" t="s">
        <v>183</v>
      </c>
      <c r="BM168" s="156" t="s">
        <v>270</v>
      </c>
    </row>
    <row r="169" spans="1:65" s="12" customFormat="1" ht="22.9" customHeight="1">
      <c r="B169" s="130"/>
      <c r="D169" s="131" t="s">
        <v>73</v>
      </c>
      <c r="E169" s="141" t="s">
        <v>271</v>
      </c>
      <c r="F169" s="141" t="s">
        <v>272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SUM(P170:P171)</f>
        <v>0</v>
      </c>
      <c r="Q169" s="136"/>
      <c r="R169" s="137">
        <f>SUM(R170:R171)</f>
        <v>3.5962000000000006E-4</v>
      </c>
      <c r="S169" s="136"/>
      <c r="T169" s="138">
        <f>SUM(T170:T171)</f>
        <v>0</v>
      </c>
      <c r="AR169" s="131" t="s">
        <v>83</v>
      </c>
      <c r="AT169" s="139" t="s">
        <v>73</v>
      </c>
      <c r="AU169" s="139" t="s">
        <v>79</v>
      </c>
      <c r="AY169" s="131" t="s">
        <v>118</v>
      </c>
      <c r="BK169" s="140">
        <f>SUM(BK170:BK171)</f>
        <v>0</v>
      </c>
    </row>
    <row r="170" spans="1:65" s="2" customFormat="1" ht="37.9" customHeight="1">
      <c r="A170" s="29"/>
      <c r="B170" s="143"/>
      <c r="C170" s="144" t="s">
        <v>273</v>
      </c>
      <c r="D170" s="144" t="s">
        <v>121</v>
      </c>
      <c r="E170" s="145" t="s">
        <v>274</v>
      </c>
      <c r="F170" s="146" t="s">
        <v>275</v>
      </c>
      <c r="G170" s="147" t="s">
        <v>124</v>
      </c>
      <c r="H170" s="148">
        <v>35.962000000000003</v>
      </c>
      <c r="I170" s="149"/>
      <c r="J170" s="150">
        <f>ROUND(I170*H170,2)</f>
        <v>0</v>
      </c>
      <c r="K170" s="151"/>
      <c r="L170" s="30"/>
      <c r="M170" s="152" t="s">
        <v>1</v>
      </c>
      <c r="N170" s="153" t="s">
        <v>40</v>
      </c>
      <c r="O170" s="58"/>
      <c r="P170" s="154">
        <f>O170*H170</f>
        <v>0</v>
      </c>
      <c r="Q170" s="154">
        <v>1.0000000000000001E-5</v>
      </c>
      <c r="R170" s="154">
        <f>Q170*H170</f>
        <v>3.5962000000000006E-4</v>
      </c>
      <c r="S170" s="154">
        <v>0</v>
      </c>
      <c r="T170" s="155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6" t="s">
        <v>183</v>
      </c>
      <c r="AT170" s="156" t="s">
        <v>121</v>
      </c>
      <c r="AU170" s="156" t="s">
        <v>83</v>
      </c>
      <c r="AY170" s="14" t="s">
        <v>118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4" t="s">
        <v>83</v>
      </c>
      <c r="BK170" s="157">
        <f>ROUND(I170*H170,2)</f>
        <v>0</v>
      </c>
      <c r="BL170" s="14" t="s">
        <v>183</v>
      </c>
      <c r="BM170" s="156" t="s">
        <v>276</v>
      </c>
    </row>
    <row r="171" spans="1:65" s="2" customFormat="1" ht="24.2" customHeight="1">
      <c r="A171" s="29"/>
      <c r="B171" s="143"/>
      <c r="C171" s="144" t="s">
        <v>277</v>
      </c>
      <c r="D171" s="144" t="s">
        <v>121</v>
      </c>
      <c r="E171" s="145" t="s">
        <v>278</v>
      </c>
      <c r="F171" s="146" t="s">
        <v>279</v>
      </c>
      <c r="G171" s="147" t="s">
        <v>269</v>
      </c>
      <c r="H171" s="169"/>
      <c r="I171" s="149"/>
      <c r="J171" s="150">
        <f>ROUND(I171*H171,2)</f>
        <v>0</v>
      </c>
      <c r="K171" s="151"/>
      <c r="L171" s="30"/>
      <c r="M171" s="152" t="s">
        <v>1</v>
      </c>
      <c r="N171" s="153" t="s">
        <v>40</v>
      </c>
      <c r="O171" s="58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6" t="s">
        <v>183</v>
      </c>
      <c r="AT171" s="156" t="s">
        <v>121</v>
      </c>
      <c r="AU171" s="156" t="s">
        <v>83</v>
      </c>
      <c r="AY171" s="14" t="s">
        <v>118</v>
      </c>
      <c r="BE171" s="157">
        <f>IF(N171="základná",J171,0)</f>
        <v>0</v>
      </c>
      <c r="BF171" s="157">
        <f>IF(N171="znížená",J171,0)</f>
        <v>0</v>
      </c>
      <c r="BG171" s="157">
        <f>IF(N171="zákl. prenesená",J171,0)</f>
        <v>0</v>
      </c>
      <c r="BH171" s="157">
        <f>IF(N171="zníž. prenesená",J171,0)</f>
        <v>0</v>
      </c>
      <c r="BI171" s="157">
        <f>IF(N171="nulová",J171,0)</f>
        <v>0</v>
      </c>
      <c r="BJ171" s="14" t="s">
        <v>83</v>
      </c>
      <c r="BK171" s="157">
        <f>ROUND(I171*H171,2)</f>
        <v>0</v>
      </c>
      <c r="BL171" s="14" t="s">
        <v>183</v>
      </c>
      <c r="BM171" s="156" t="s">
        <v>280</v>
      </c>
    </row>
    <row r="172" spans="1:65" s="12" customFormat="1" ht="22.9" customHeight="1">
      <c r="B172" s="130"/>
      <c r="D172" s="131" t="s">
        <v>73</v>
      </c>
      <c r="E172" s="141" t="s">
        <v>281</v>
      </c>
      <c r="F172" s="141" t="s">
        <v>282</v>
      </c>
      <c r="I172" s="133"/>
      <c r="J172" s="142">
        <f>BK172</f>
        <v>0</v>
      </c>
      <c r="L172" s="130"/>
      <c r="M172" s="135"/>
      <c r="N172" s="136"/>
      <c r="O172" s="136"/>
      <c r="P172" s="137">
        <f>P173</f>
        <v>0</v>
      </c>
      <c r="Q172" s="136"/>
      <c r="R172" s="137">
        <f>R173</f>
        <v>0</v>
      </c>
      <c r="S172" s="136"/>
      <c r="T172" s="138">
        <f>T173</f>
        <v>0</v>
      </c>
      <c r="AR172" s="131" t="s">
        <v>83</v>
      </c>
      <c r="AT172" s="139" t="s">
        <v>73</v>
      </c>
      <c r="AU172" s="139" t="s">
        <v>79</v>
      </c>
      <c r="AY172" s="131" t="s">
        <v>118</v>
      </c>
      <c r="BK172" s="140">
        <f>BK173</f>
        <v>0</v>
      </c>
    </row>
    <row r="173" spans="1:65" s="2" customFormat="1" ht="24.2" customHeight="1">
      <c r="A173" s="29"/>
      <c r="B173" s="143"/>
      <c r="C173" s="144" t="s">
        <v>283</v>
      </c>
      <c r="D173" s="144" t="s">
        <v>121</v>
      </c>
      <c r="E173" s="145" t="s">
        <v>284</v>
      </c>
      <c r="F173" s="146" t="s">
        <v>285</v>
      </c>
      <c r="G173" s="147" t="s">
        <v>124</v>
      </c>
      <c r="H173" s="148">
        <v>29.076000000000001</v>
      </c>
      <c r="I173" s="149"/>
      <c r="J173" s="150">
        <f>ROUND(I173*H173,2)</f>
        <v>0</v>
      </c>
      <c r="K173" s="151"/>
      <c r="L173" s="30"/>
      <c r="M173" s="152" t="s">
        <v>1</v>
      </c>
      <c r="N173" s="153" t="s">
        <v>40</v>
      </c>
      <c r="O173" s="58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6" t="s">
        <v>183</v>
      </c>
      <c r="AT173" s="156" t="s">
        <v>121</v>
      </c>
      <c r="AU173" s="156" t="s">
        <v>83</v>
      </c>
      <c r="AY173" s="14" t="s">
        <v>118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4" t="s">
        <v>83</v>
      </c>
      <c r="BK173" s="157">
        <f>ROUND(I173*H173,2)</f>
        <v>0</v>
      </c>
      <c r="BL173" s="14" t="s">
        <v>183</v>
      </c>
      <c r="BM173" s="156" t="s">
        <v>286</v>
      </c>
    </row>
    <row r="174" spans="1:65" s="12" customFormat="1" ht="25.9" customHeight="1">
      <c r="B174" s="130"/>
      <c r="D174" s="131" t="s">
        <v>73</v>
      </c>
      <c r="E174" s="132" t="s">
        <v>287</v>
      </c>
      <c r="F174" s="132" t="s">
        <v>288</v>
      </c>
      <c r="I174" s="133"/>
      <c r="J174" s="134">
        <f>BK174</f>
        <v>0</v>
      </c>
      <c r="L174" s="130"/>
      <c r="M174" s="135"/>
      <c r="N174" s="136"/>
      <c r="O174" s="136"/>
      <c r="P174" s="137">
        <f>P175</f>
        <v>0</v>
      </c>
      <c r="Q174" s="136"/>
      <c r="R174" s="137">
        <f>R175</f>
        <v>0</v>
      </c>
      <c r="S174" s="136"/>
      <c r="T174" s="138">
        <f>T175</f>
        <v>0</v>
      </c>
      <c r="AR174" s="131" t="s">
        <v>85</v>
      </c>
      <c r="AT174" s="139" t="s">
        <v>73</v>
      </c>
      <c r="AU174" s="139" t="s">
        <v>74</v>
      </c>
      <c r="AY174" s="131" t="s">
        <v>118</v>
      </c>
      <c r="BK174" s="140">
        <f>BK175</f>
        <v>0</v>
      </c>
    </row>
    <row r="175" spans="1:65" s="2" customFormat="1" ht="33" customHeight="1">
      <c r="A175" s="29"/>
      <c r="B175" s="143"/>
      <c r="C175" s="144" t="s">
        <v>289</v>
      </c>
      <c r="D175" s="144" t="s">
        <v>121</v>
      </c>
      <c r="E175" s="145" t="s">
        <v>290</v>
      </c>
      <c r="F175" s="146" t="s">
        <v>291</v>
      </c>
      <c r="G175" s="147" t="s">
        <v>292</v>
      </c>
      <c r="H175" s="148">
        <v>16</v>
      </c>
      <c r="I175" s="149"/>
      <c r="J175" s="150">
        <f>ROUND(I175*H175,2)</f>
        <v>0</v>
      </c>
      <c r="K175" s="151"/>
      <c r="L175" s="30"/>
      <c r="M175" s="170" t="s">
        <v>1</v>
      </c>
      <c r="N175" s="171" t="s">
        <v>40</v>
      </c>
      <c r="O175" s="172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6" t="s">
        <v>293</v>
      </c>
      <c r="AT175" s="156" t="s">
        <v>121</v>
      </c>
      <c r="AU175" s="156" t="s">
        <v>79</v>
      </c>
      <c r="AY175" s="14" t="s">
        <v>118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4" t="s">
        <v>83</v>
      </c>
      <c r="BK175" s="157">
        <f>ROUND(I175*H175,2)</f>
        <v>0</v>
      </c>
      <c r="BL175" s="14" t="s">
        <v>293</v>
      </c>
      <c r="BM175" s="156" t="s">
        <v>294</v>
      </c>
    </row>
    <row r="176" spans="1:65" s="2" customFormat="1" ht="6.95" customHeight="1">
      <c r="A176" s="29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0"/>
      <c r="M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</row>
  </sheetData>
  <autoFilter ref="C125:K17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SO 01 - Výmena výplní...</vt:lpstr>
      <vt:lpstr>'1 - SO 01 - Výmena výplní...'!Názvy_tlače</vt:lpstr>
      <vt:lpstr>'Rekapitulácia stavby'!Názvy_tlače</vt:lpstr>
      <vt:lpstr>'1 - SO 01 - Výmena výplní...'!Oblasť_tlače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DESKTOP-5LJVJ8F\Admin</dc:creator>
  <cp:lastModifiedBy>Lajos</cp:lastModifiedBy>
  <dcterms:created xsi:type="dcterms:W3CDTF">2021-12-21T09:42:57Z</dcterms:created>
  <dcterms:modified xsi:type="dcterms:W3CDTF">2022-06-27T07:33:41Z</dcterms:modified>
</cp:coreProperties>
</file>