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1_Verejné obstarávanie\1 Obce\OcÚ Dolné Saliby\2019\Kemence\Prílohy výzvy\"/>
    </mc:Choice>
  </mc:AlternateContent>
  <bookViews>
    <workbookView xWindow="0" yWindow="0" windowWidth="19238" windowHeight="8110"/>
  </bookViews>
  <sheets>
    <sheet name="Krycí list " sheetId="1" r:id="rId1"/>
    <sheet name="Rekapitulácia" sheetId="2" r:id="rId2"/>
    <sheet name="1.1 - Rozpočet" sheetId="3" r:id="rId3"/>
    <sheet name="1.2 - Rozpočet" sheetId="4" r:id="rId4"/>
    <sheet name="1.3 - Rozpočet" sheetId="5" r:id="rId5"/>
    <sheet name="1.4 - Rozpočet" sheetId="6" r:id="rId6"/>
    <sheet name="1.6 - Rozpočet" sheetId="8" r:id="rId7"/>
  </sheets>
  <definedNames>
    <definedName name="_xlnm.Print_Titles" localSheetId="2">'1.1 - Rozpočet'!$10:$12</definedName>
    <definedName name="_xlnm.Print_Titles" localSheetId="3">'1.2 - Rozpočet'!$10:$12</definedName>
    <definedName name="_xlnm.Print_Titles" localSheetId="4">'1.3 - Rozpočet'!$10:$12</definedName>
    <definedName name="_xlnm.Print_Titles" localSheetId="5">'1.4 - Rozpočet'!$10:$12</definedName>
    <definedName name="_xlnm.Print_Titles" localSheetId="6">'1.6 - Rozpočet'!$10:$12</definedName>
    <definedName name="_xlnm.Print_Titles" localSheetId="0">'Krycí list '!$1:$3</definedName>
    <definedName name="_xlnm.Print_Titles" localSheetId="1">Rekapitulácia!$1:$9</definedName>
  </definedNames>
  <calcPr calcId="162913" iterateCount="1"/>
</workbook>
</file>

<file path=xl/calcChain.xml><?xml version="1.0" encoding="utf-8"?>
<calcChain xmlns="http://schemas.openxmlformats.org/spreadsheetml/2006/main">
  <c r="E29" i="1" l="1"/>
  <c r="R32" i="1" s="1"/>
  <c r="G12" i="2"/>
  <c r="G18" i="2" s="1"/>
  <c r="G11" i="2" s="1"/>
  <c r="J18" i="2"/>
  <c r="I18" i="2"/>
  <c r="F18" i="2"/>
  <c r="H12" i="2"/>
  <c r="H18" i="2" s="1"/>
  <c r="H11" i="2" s="1"/>
  <c r="F11" i="2"/>
  <c r="C12" i="2"/>
  <c r="C18" i="2" s="1"/>
  <c r="C11" i="2" s="1"/>
  <c r="E12" i="2"/>
  <c r="E18" i="2" s="1"/>
  <c r="E11" i="2" s="1"/>
  <c r="E35" i="4"/>
  <c r="E132" i="4"/>
  <c r="E131" i="4" s="1"/>
  <c r="E130" i="4"/>
  <c r="E129" i="4" s="1"/>
  <c r="E126" i="4"/>
  <c r="E125" i="4" s="1"/>
  <c r="E165" i="4"/>
  <c r="E166" i="4"/>
  <c r="E163" i="4"/>
  <c r="E162" i="4"/>
  <c r="E160" i="4" s="1"/>
  <c r="E158" i="4"/>
  <c r="E159" i="4"/>
  <c r="E156" i="4"/>
  <c r="E154" i="4"/>
  <c r="E155" i="4"/>
  <c r="E152" i="4" s="1"/>
  <c r="E147" i="4"/>
  <c r="E145" i="4"/>
  <c r="E89" i="4"/>
  <c r="E90" i="4" s="1"/>
  <c r="E84" i="4" s="1"/>
  <c r="E81" i="4"/>
  <c r="E82" i="4" s="1"/>
  <c r="E79" i="4" s="1"/>
  <c r="E71" i="4"/>
  <c r="E72" i="4" s="1"/>
  <c r="E69" i="4" s="1"/>
  <c r="E68" i="4"/>
  <c r="E63" i="4"/>
  <c r="E59" i="4"/>
  <c r="E57" i="4"/>
  <c r="E60" i="4" s="1"/>
  <c r="E54" i="4" s="1"/>
  <c r="E50" i="4"/>
  <c r="E51" i="4" s="1"/>
  <c r="E47" i="4" s="1"/>
  <c r="E40" i="4"/>
  <c r="E41" i="4"/>
  <c r="E38" i="4" s="1"/>
  <c r="E31" i="4"/>
  <c r="E32" i="4" s="1"/>
  <c r="E29" i="4" s="1"/>
  <c r="E26" i="4"/>
  <c r="E27" i="4" s="1"/>
  <c r="E24" i="4" s="1"/>
  <c r="E21" i="4"/>
  <c r="E19" i="4"/>
  <c r="E22" i="4" s="1"/>
  <c r="E17" i="4" s="1"/>
  <c r="E16" i="4"/>
  <c r="E15" i="4"/>
  <c r="E36" i="4"/>
  <c r="D12" i="2"/>
  <c r="D18" i="2" s="1"/>
  <c r="D11" i="2" s="1"/>
  <c r="E73" i="4" l="1"/>
  <c r="E148" i="4"/>
  <c r="E142" i="4" s="1"/>
  <c r="E83" i="4"/>
  <c r="E149" i="4"/>
  <c r="E23" i="4"/>
  <c r="E28" i="4"/>
  <c r="R33" i="1"/>
  <c r="R35" i="1" s="1"/>
</calcChain>
</file>

<file path=xl/sharedStrings.xml><?xml version="1.0" encoding="utf-8"?>
<sst xmlns="http://schemas.openxmlformats.org/spreadsheetml/2006/main" count="1047" uniqueCount="582">
  <si>
    <t>KRYCÍ LIST ROZPOČTU</t>
  </si>
  <si>
    <t>Názov stavby</t>
  </si>
  <si>
    <t xml:space="preserve">Prezentácia kultúrneho dedičstva pri kultúrnom dome Dolné Saliby   </t>
  </si>
  <si>
    <t>JKSO</t>
  </si>
  <si>
    <t>EČO</t>
  </si>
  <si>
    <t>Miesto</t>
  </si>
  <si>
    <t>parc.č. 899/5, 640, kú. Dolné Saliby</t>
  </si>
  <si>
    <t>IČO</t>
  </si>
  <si>
    <t>IČ DPH</t>
  </si>
  <si>
    <t>Objednávateľ</t>
  </si>
  <si>
    <t xml:space="preserve">Obec Dolné Saliby, s.č. 355    </t>
  </si>
  <si>
    <t>Projektant</t>
  </si>
  <si>
    <t xml:space="preserve">Ing. Silvia Tariová   </t>
  </si>
  <si>
    <t>Zhotoviteľ</t>
  </si>
  <si>
    <t xml:space="preserve">   </t>
  </si>
  <si>
    <t>Spracoval</t>
  </si>
  <si>
    <t>Rozpočet číslo</t>
  </si>
  <si>
    <t>Dňa</t>
  </si>
  <si>
    <t>Položiek</t>
  </si>
  <si>
    <t>Merné a účelové jednotky</t>
  </si>
  <si>
    <t xml:space="preserve">        Počet</t>
  </si>
  <si>
    <t xml:space="preserve"> Náklady / 1 m.j.</t>
  </si>
  <si>
    <t xml:space="preserve">       Počet</t>
  </si>
  <si>
    <t xml:space="preserve">           Počet</t>
  </si>
  <si>
    <t xml:space="preserve">    Náklady / 1 m.j.</t>
  </si>
  <si>
    <t xml:space="preserve">Rozpočtové náklady v 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</si>
  <si>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</si>
  <si>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</si>
  <si>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</si>
  <si>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</si>
  <si>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</si>
  <si>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</si>
  <si>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</si>
  <si>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1</t>
  </si>
  <si>
    <t>HSV</t>
  </si>
  <si>
    <t>Dodávky</t>
  </si>
  <si>
    <t>8</t>
  </si>
  <si>
    <t>Práce nadčas</t>
  </si>
  <si>
    <t>13</t>
  </si>
  <si>
    <t xml:space="preserve">GZS   </t>
  </si>
  <si>
    <t>2</t>
  </si>
  <si>
    <t>Montáž</t>
  </si>
  <si>
    <t>9</t>
  </si>
  <si>
    <t>Bez pevnej podl.</t>
  </si>
  <si>
    <t>14</t>
  </si>
  <si>
    <t xml:space="preserve">Projektové práce   </t>
  </si>
  <si>
    <t>3</t>
  </si>
  <si>
    <t>PSV</t>
  </si>
  <si>
    <t>10</t>
  </si>
  <si>
    <t>Kultúrna pamiatka</t>
  </si>
  <si>
    <t>15</t>
  </si>
  <si>
    <t xml:space="preserve">Sťažené podmienky   </t>
  </si>
  <si>
    <t>4</t>
  </si>
  <si>
    <t>11</t>
  </si>
  <si>
    <t>16</t>
  </si>
  <si>
    <t xml:space="preserve">Vplyv prostredia   </t>
  </si>
  <si>
    <t>5</t>
  </si>
  <si>
    <t>"M"</t>
  </si>
  <si>
    <t>17</t>
  </si>
  <si>
    <t xml:space="preserve">Iné VRN   </t>
  </si>
  <si>
    <t>6</t>
  </si>
  <si>
    <t>18</t>
  </si>
  <si>
    <t>VRN z rozpočtu</t>
  </si>
  <si>
    <t>7</t>
  </si>
  <si>
    <t>ZRN (r. 1-6)</t>
  </si>
  <si>
    <t>12</t>
  </si>
  <si>
    <t>DN (r. 8-11)</t>
  </si>
  <si>
    <t>19</t>
  </si>
  <si>
    <t>VRN (r. 13-18)</t>
  </si>
  <si>
    <t>20</t>
  </si>
  <si>
    <t>HZS</t>
  </si>
  <si>
    <t>21</t>
  </si>
  <si>
    <t>Kompl. činnosť</t>
  </si>
  <si>
    <t>22</t>
  </si>
  <si>
    <t>Ostatné náklady</t>
  </si>
  <si>
    <t>D</t>
  </si>
  <si>
    <t>Celkové náklady</t>
  </si>
  <si>
    <t>23</t>
  </si>
  <si>
    <t>Súčet 7, 12, 19-22</t>
  </si>
  <si>
    <t>Dátum a podpis</t>
  </si>
  <si>
    <t>Pečiatka</t>
  </si>
  <si>
    <t>24</t>
  </si>
  <si>
    <t>DPH</t>
  </si>
  <si>
    <t>% z</t>
  </si>
  <si>
    <t>25</t>
  </si>
  <si>
    <t>Cena s DPH (r. 23-24)</t>
  </si>
  <si>
    <t>E</t>
  </si>
  <si>
    <t>Prípočty a odpočty</t>
  </si>
  <si>
    <t>26</t>
  </si>
  <si>
    <t>Dodávky objednávateľa</t>
  </si>
  <si>
    <t>27</t>
  </si>
  <si>
    <t>Kĺzavá doložka</t>
  </si>
  <si>
    <t>28</t>
  </si>
  <si>
    <t>Zvýhodnenie</t>
  </si>
  <si>
    <t>Rekapitulácia objektov stavby</t>
  </si>
  <si>
    <t>Stavba:</t>
  </si>
  <si>
    <t>Prezentácia kultúrneho dedičstva pri kultúrnom dome Dolné Saliby</t>
  </si>
  <si>
    <t>Objednávateľ:</t>
  </si>
  <si>
    <t xml:space="preserve">Obec Dolné Saliby, s.č. 355 </t>
  </si>
  <si>
    <t>Zhotoviteľ:</t>
  </si>
  <si>
    <t xml:space="preserve">Spracoval: </t>
  </si>
  <si>
    <t xml:space="preserve">Miesto: </t>
  </si>
  <si>
    <t xml:space="preserve">Dátum: </t>
  </si>
  <si>
    <t>Kód</t>
  </si>
  <si>
    <t>Zákazka</t>
  </si>
  <si>
    <t>Cena bez DPH</t>
  </si>
  <si>
    <t>Cena s DPH</t>
  </si>
  <si>
    <t>Ostatné</t>
  </si>
  <si>
    <t>ZRN</t>
  </si>
  <si>
    <t>VRN</t>
  </si>
  <si>
    <t>KČ</t>
  </si>
  <si>
    <t xml:space="preserve">    SO 01 - Ľudové piecky s prístreškom   </t>
  </si>
  <si>
    <t>1.1</t>
  </si>
  <si>
    <t xml:space="preserve">        Piecka - 2x   </t>
  </si>
  <si>
    <t>1.2</t>
  </si>
  <si>
    <t xml:space="preserve">        Spevnená plocha s prístreškom   </t>
  </si>
  <si>
    <t>1.3</t>
  </si>
  <si>
    <t xml:space="preserve">        Vodovodná prípojka a vonkajší rozvod vody   </t>
  </si>
  <si>
    <t>1.4</t>
  </si>
  <si>
    <t xml:space="preserve">        Kanalizačná prípojka   </t>
  </si>
  <si>
    <t>1.6</t>
  </si>
  <si>
    <t xml:space="preserve">        Požiarna ochrana   </t>
  </si>
  <si>
    <t>Celkom</t>
  </si>
  <si>
    <t xml:space="preserve">ROZPOČET  </t>
  </si>
  <si>
    <t>Stavba:   Prezentácia kultúrneho dedičstva pri kultúrnom dome Dolné Saliby</t>
  </si>
  <si>
    <t>Objekt:   SO 01 - Ľudové piecky s prístreškom</t>
  </si>
  <si>
    <t>Časť:</t>
  </si>
  <si>
    <t>Piecka - 2x</t>
  </si>
  <si>
    <t xml:space="preserve">Objednávateľ:   Obec Dolné Saliby, s.č. 355 </t>
  </si>
  <si>
    <t xml:space="preserve">Zhotoviteľ:   </t>
  </si>
  <si>
    <t xml:space="preserve">Spracoval:   </t>
  </si>
  <si>
    <t>Miesto:  parc.č. 899/5, 640, kú. Dolné Saliby</t>
  </si>
  <si>
    <t>Č.</t>
  </si>
  <si>
    <t>Kód položky</t>
  </si>
  <si>
    <t>Popis</t>
  </si>
  <si>
    <t>MJ</t>
  </si>
  <si>
    <t>Množstvo celkom</t>
  </si>
  <si>
    <t>Cena jednotková</t>
  </si>
  <si>
    <t>Cena celkom</t>
  </si>
  <si>
    <t>Hmotnosť celkom</t>
  </si>
  <si>
    <t xml:space="preserve">Práce a dodávky HSV   </t>
  </si>
  <si>
    <t xml:space="preserve">Zemné práce   </t>
  </si>
  <si>
    <t>122201101</t>
  </si>
  <si>
    <t xml:space="preserve">Odkopávka a prekopávka nezapažená v hornine 3, do 100 m3   </t>
  </si>
  <si>
    <t>m3</t>
  </si>
  <si>
    <t>122201109</t>
  </si>
  <si>
    <t xml:space="preserve">Odkopávky a prekopávky nezapažené. Príplatok k cenám za lepivosť horniny 3   </t>
  </si>
  <si>
    <t>132201101</t>
  </si>
  <si>
    <t xml:space="preserve">Výkop ryhy do šírky 600 mm v horn.3 do 100 m3   </t>
  </si>
  <si>
    <t>132201109</t>
  </si>
  <si>
    <t xml:space="preserve">Príplatok k cene za lepivosť pri hĺbení rýh šírky do 600 mm zapažených i nezapažených s urovnaním dna v hornine 3   </t>
  </si>
  <si>
    <t>162201102</t>
  </si>
  <si>
    <t xml:space="preserve">Vodorovné premiestnenie výkopku z horniny 1-4 nad 20-50m   </t>
  </si>
  <si>
    <t>181301104</t>
  </si>
  <si>
    <t xml:space="preserve">Rozprestretie ornice v rovine, plocha do 500 m2,hr. do 250 mm   </t>
  </si>
  <si>
    <t>m2</t>
  </si>
  <si>
    <t xml:space="preserve">Zakladanie   </t>
  </si>
  <si>
    <t>271571111</t>
  </si>
  <si>
    <t xml:space="preserve">Vankúše zhutnené pod základy zo štrkopiesku   </t>
  </si>
  <si>
    <t>271573001</t>
  </si>
  <si>
    <t xml:space="preserve">Násyp pod základové  konštrukcie so zhutnením zo štrkopiesku fr.0-32 mm   </t>
  </si>
  <si>
    <t>273321311</t>
  </si>
  <si>
    <t xml:space="preserve">Betón základových dosiek, železový (bez výstuže), tr.C 16/20   </t>
  </si>
  <si>
    <t>273351217</t>
  </si>
  <si>
    <t xml:space="preserve">Debnenie stien základových dosiek, zhotovenie-tradičné   </t>
  </si>
  <si>
    <t>273351218</t>
  </si>
  <si>
    <t xml:space="preserve">Debnenie stien základových dosiek, odstránenie-tradičné   </t>
  </si>
  <si>
    <t>273362021</t>
  </si>
  <si>
    <t xml:space="preserve">Výstuž základových dosiek zo zvár. sietí KARI   </t>
  </si>
  <si>
    <t>t</t>
  </si>
  <si>
    <t>274313611</t>
  </si>
  <si>
    <t xml:space="preserve">Betón základových pásov, prostý tr.C 16/20   </t>
  </si>
  <si>
    <t xml:space="preserve">Zvislé a kompletné konštrukcie   </t>
  </si>
  <si>
    <t>311231116R</t>
  </si>
  <si>
    <t xml:space="preserve">Murivo z tehál plných pálených, kladených do žiaruvzdornej malty   </t>
  </si>
  <si>
    <t>311271303</t>
  </si>
  <si>
    <t xml:space="preserve">Murivo nosné (m3) PREMAC 50x30x25 s betónovou výplňou hr. 300 mm   </t>
  </si>
  <si>
    <t>311361825</t>
  </si>
  <si>
    <t xml:space="preserve">Výstuž pre murivo nosné PREMAC s betónovou výplňou z ocele 10505   </t>
  </si>
  <si>
    <t>314231116</t>
  </si>
  <si>
    <t xml:space="preserve">Murivo komínov voľne stojacich z tehál dĺžky 290mm P 7-15M MC 10   </t>
  </si>
  <si>
    <t>314291150R</t>
  </si>
  <si>
    <t xml:space="preserve">Murivo a klenba z tehál šamotových dĺžky 250mm s III malta žiarovzdorná hr. 3 mm   </t>
  </si>
  <si>
    <t>317323311</t>
  </si>
  <si>
    <t xml:space="preserve">Betón klenbových pásov železový (bez výstuže) tr.C 16/20   </t>
  </si>
  <si>
    <t>317351101</t>
  </si>
  <si>
    <t xml:space="preserve">Debnenie klenbových pásov valcových vrátane podpernej konštrukcie do výšky 4m zhotovenie   </t>
  </si>
  <si>
    <t>317351102</t>
  </si>
  <si>
    <t xml:space="preserve">Debnenie klenbových pásov valcových vrátane podpernej konštrukcie do výšky 4m odstránenie   </t>
  </si>
  <si>
    <t>317363821</t>
  </si>
  <si>
    <t xml:space="preserve">Výstuž klenbových pásov z ocele 10505   </t>
  </si>
  <si>
    <t xml:space="preserve">Vodorovné konštrukcie   </t>
  </si>
  <si>
    <t>411321313</t>
  </si>
  <si>
    <t xml:space="preserve">Betón stropov doskových a trámových,  železový tr.C 16/20   </t>
  </si>
  <si>
    <t>411351107</t>
  </si>
  <si>
    <t xml:space="preserve">Debnenie stropov doskových zhotovenie-tradičné   </t>
  </si>
  <si>
    <t>411351108</t>
  </si>
  <si>
    <t xml:space="preserve">Debnenie stropov doskových odstránenie-tradičné   </t>
  </si>
  <si>
    <t>411354171</t>
  </si>
  <si>
    <t xml:space="preserve">Podporná konštrukcia stropov výšky do 4 m pre zaťaženie do 5 kPa zhotovenie   </t>
  </si>
  <si>
    <t>411354172</t>
  </si>
  <si>
    <t xml:space="preserve">Podporná konštrukcia stropov výšky do 4 m pre zaťaženie do 5 kPa odstránenie   </t>
  </si>
  <si>
    <t>411361821</t>
  </si>
  <si>
    <t xml:space="preserve">Výstuž stropov doskových, trámových, vložkových,konzolových alebo balkónových, 10505   </t>
  </si>
  <si>
    <t>417321313</t>
  </si>
  <si>
    <t xml:space="preserve">Betón stužujúcich pásov a vencov železový tr. C 16/20   </t>
  </si>
  <si>
    <t>417351115</t>
  </si>
  <si>
    <t xml:space="preserve">Debnenie bočníc stužujúcich pásov a vencov vrátane vzpier zhotovenie   </t>
  </si>
  <si>
    <t>417351116</t>
  </si>
  <si>
    <t xml:space="preserve">Debnenie bočníc stužujúcich pásov a vencov vrátane vzpier odstránenie   </t>
  </si>
  <si>
    <t>417361821</t>
  </si>
  <si>
    <t xml:space="preserve">Výstuž stužujúcich pásov a vencov z betonárskej ocele 10505   </t>
  </si>
  <si>
    <t>451504114</t>
  </si>
  <si>
    <t xml:space="preserve">Zhotovenie podkladovej vrstva z kameniva hr.nad 200 do 250 mm   </t>
  </si>
  <si>
    <t>5833110300</t>
  </si>
  <si>
    <t xml:space="preserve">Kamenivo ťažené drobné 0-1 n   </t>
  </si>
  <si>
    <t>631582001</t>
  </si>
  <si>
    <t xml:space="preserve">Násyp zo štrku z  penového skla (sklopenový granulát)   </t>
  </si>
  <si>
    <t xml:space="preserve">Úpravy povrchov, podlahy, osadenie   </t>
  </si>
  <si>
    <t>622464231</t>
  </si>
  <si>
    <t xml:space="preserve">Vonkajšia omietka stien tenkovrstvová BAUMIT, silikónová, Baumit SilikonTop, škrabaná, hr. 1,5 mm   </t>
  </si>
  <si>
    <t>622466115</t>
  </si>
  <si>
    <t xml:space="preserve">Príprava vonkajšieho podkladu stien BAUMIT, penetračný náter Baumit BetonKontakt   </t>
  </si>
  <si>
    <t>622481119</t>
  </si>
  <si>
    <t xml:space="preserve">Potiahnutie vonkajších stien sklotextílnou mriežkou s celoplošným prilepením   </t>
  </si>
  <si>
    <t>6322911311</t>
  </si>
  <si>
    <t xml:space="preserve">Brúsená plná pálená tehla kladená do žiaruvzdornej malty na plocho   </t>
  </si>
  <si>
    <t>073860111R</t>
  </si>
  <si>
    <t xml:space="preserve">Zhotovenie izolácie a úpravy plôch konštrukcií komínov a piecok   </t>
  </si>
  <si>
    <t>5419018230</t>
  </si>
  <si>
    <t xml:space="preserve">Izolačná platňa SILCA 8cm, 100x62,5cm, krbová   </t>
  </si>
  <si>
    <t>ks</t>
  </si>
  <si>
    <t>5419018260</t>
  </si>
  <si>
    <t xml:space="preserve">Lepidlo SILCADUR - HFS balenie 6,5kg (vedro), na krby   </t>
  </si>
  <si>
    <t>5419018290</t>
  </si>
  <si>
    <t xml:space="preserve">Izolačná rohož SILCAWOOL v.610xhr.25mm (dĺžka 1cm), krbová   </t>
  </si>
  <si>
    <t>632R</t>
  </si>
  <si>
    <t xml:space="preserve">Zhotovenie finálnej povrchovej úpravy z kachliarskej omietky   </t>
  </si>
  <si>
    <t>622401932</t>
  </si>
  <si>
    <t xml:space="preserve">Príplatok k omietke vonkajších stien za zvýšenú prácnosť, v rozsahu nad 35 do 45 %   </t>
  </si>
  <si>
    <t>5419018670</t>
  </si>
  <si>
    <t xml:space="preserve">Omietka BRULA 25kg - povrchová, stavebný materál pre krby   </t>
  </si>
  <si>
    <t>5419018660</t>
  </si>
  <si>
    <t xml:space="preserve">Omietka RATH 15kg - základová, stavebný materál pre krby   </t>
  </si>
  <si>
    <t>5419018370</t>
  </si>
  <si>
    <t xml:space="preserve">Sieťka SILCATEX-SE (cena za 1m2), na krby   </t>
  </si>
  <si>
    <t>5419018320</t>
  </si>
  <si>
    <t xml:space="preserve">Základný penetračný náter SILCACON 5l, na krby   </t>
  </si>
  <si>
    <t xml:space="preserve">Ostatné konštrukcie a práce-búranie   </t>
  </si>
  <si>
    <t>941955004</t>
  </si>
  <si>
    <t xml:space="preserve">Lešenie ľahké pracovné pomocné s výškou lešeňovej podlahy nad 2,50 do 3,5 m   </t>
  </si>
  <si>
    <t>99</t>
  </si>
  <si>
    <t xml:space="preserve">Presun hmôt HSV   </t>
  </si>
  <si>
    <t>998011001</t>
  </si>
  <si>
    <t xml:space="preserve">Presun hmôt pre budovy  (801, 803, 812), zvislá konštr. z tehál, tvárnic, z kovu výšky do 6 m   </t>
  </si>
  <si>
    <t xml:space="preserve">Práce a dodávky PSV   </t>
  </si>
  <si>
    <t>711</t>
  </si>
  <si>
    <t xml:space="preserve">Izolácie proti vode a vlhkosti   </t>
  </si>
  <si>
    <t>711111001</t>
  </si>
  <si>
    <t xml:space="preserve">Zhotovenie izolácie proti zemnej vlhkosti vodorovná náterom penetračným za studena   </t>
  </si>
  <si>
    <t>1116315000</t>
  </si>
  <si>
    <t xml:space="preserve">Lak asfaltový ALP-PENETRAL v sudoch   </t>
  </si>
  <si>
    <t>711141559</t>
  </si>
  <si>
    <t xml:space="preserve">Zhotovenie  izolácie proti zemnej vlhkosti a tlakovej vode vodorovná NAIP pritavením   </t>
  </si>
  <si>
    <t>6283221000</t>
  </si>
  <si>
    <t xml:space="preserve">Asfaltovaný pás pre spodné vrstvy hydroizolačných systémov HYDROBIT V 60 S 35   </t>
  </si>
  <si>
    <t>998711201</t>
  </si>
  <si>
    <t xml:space="preserve">Presun hmôt pre izoláciu proti vode v objektoch výšky do 6 m   </t>
  </si>
  <si>
    <t>%</t>
  </si>
  <si>
    <t>764</t>
  </si>
  <si>
    <t xml:space="preserve">Konštrukcie klampiarske   </t>
  </si>
  <si>
    <t>764245340R</t>
  </si>
  <si>
    <t xml:space="preserve">Strieška z pozinkovaného PZ plechu komína   </t>
  </si>
  <si>
    <t>998764201</t>
  </si>
  <si>
    <t xml:space="preserve">Presun hmôt pre konštrukcie klampiarske v objektoch výšky do 6 m   </t>
  </si>
  <si>
    <t>767</t>
  </si>
  <si>
    <t xml:space="preserve">Konštrukcie doplnkové kovové   </t>
  </si>
  <si>
    <t>767R1</t>
  </si>
  <si>
    <t xml:space="preserve">Dodávka a montáž oceľových vonkajších dvojkrídlových dverí vrátane oceľového rámu   </t>
  </si>
  <si>
    <t>kpl.</t>
  </si>
  <si>
    <t>767R2</t>
  </si>
  <si>
    <t xml:space="preserve">Dodávka a montáž oceľového odnímatelného krytu s oceľovým rámom 390x540 mm   </t>
  </si>
  <si>
    <t>767R3</t>
  </si>
  <si>
    <t xml:space="preserve">Dodávka a montáž prepadu na popol - oceľový plech hr. 2 mm s odnímatelným krytom - oceľová platňa 300x150x2 mm   </t>
  </si>
  <si>
    <t>767R4</t>
  </si>
  <si>
    <t xml:space="preserve">Dodávka a montáž - vetranie s uzatváracou klapkou (vyústenie do komína)   </t>
  </si>
  <si>
    <t>998767201</t>
  </si>
  <si>
    <t xml:space="preserve">Presun hmôt pre kovové stavebné doplnkové konštrukcie v objektoch výšky do 6 m   </t>
  </si>
  <si>
    <t xml:space="preserve">Hodinové zúčtovacie sadzby   </t>
  </si>
  <si>
    <t>HZS000111</t>
  </si>
  <si>
    <t xml:space="preserve">Stavebno montážne práce menej náročne, pomocné alebo manupulačné (Tr 1) v rozsahu viac ako 8 hodín   </t>
  </si>
  <si>
    <t>hod</t>
  </si>
  <si>
    <t xml:space="preserve">Celkom   </t>
  </si>
  <si>
    <t>Spevnená plocha s prístreškom</t>
  </si>
  <si>
    <t>111101101</t>
  </si>
  <si>
    <t xml:space="preserve">Odstránenie travín a tŕstia s príp. nutným premiestnením a s uložením na hromady do 50 m, pri celkovej ploche do 1000m2   </t>
  </si>
  <si>
    <t>131201101</t>
  </si>
  <si>
    <t xml:space="preserve">Výkop nezapaženej jamy v hornine 3, do 100 m3   </t>
  </si>
  <si>
    <t>131201109</t>
  </si>
  <si>
    <t xml:space="preserve">Hĺbenie nezapažených jám a zárezov. Príplatok za lepivosť horniny 3   </t>
  </si>
  <si>
    <t>174101001</t>
  </si>
  <si>
    <t xml:space="preserve">Zásyp sypaninou so zhutnením jám, šachiet, rýh, zárezov alebo okolo objektov do 100 m3   </t>
  </si>
  <si>
    <t>162501102</t>
  </si>
  <si>
    <t xml:space="preserve">Vodorovné premiestnenie výkopku  po spevnenej ceste z  horniny tr.1-4, do 100 m3 na vzdialenosť do 3000 m   </t>
  </si>
  <si>
    <t>162501105</t>
  </si>
  <si>
    <t xml:space="preserve">Vodorovné premiestnenie výkopku  po spevnenej ceste z  horniny tr.1-4, do 100 m3, príplatok k cene za každých ďalšich a začatých 1000 m   </t>
  </si>
  <si>
    <t>171201201</t>
  </si>
  <si>
    <t xml:space="preserve">Uloženie sypaniny na skládky do 100 m3   </t>
  </si>
  <si>
    <t>171209002</t>
  </si>
  <si>
    <t xml:space="preserve">Poplatok za skladovanie - zemina a kamenivo (17 05) ostatné   </t>
  </si>
  <si>
    <t>275313611</t>
  </si>
  <si>
    <t xml:space="preserve">Betón základových pätiek, prostý tr.C 16/20   </t>
  </si>
  <si>
    <t>312271300</t>
  </si>
  <si>
    <t xml:space="preserve">Murivo výplňové (m3) PREMAC 50x15x25 s betónovou výplňou hr. 15 cm   </t>
  </si>
  <si>
    <t>331270010R</t>
  </si>
  <si>
    <t xml:space="preserve">Murivo pilierov a stĺpov z debniacich tvárnic PREMAC 25x25x25 s betónovou výplňou C 25/30   </t>
  </si>
  <si>
    <t>331361821</t>
  </si>
  <si>
    <t xml:space="preserve">Výstuž stĺpov, pilierov, stojok hranatých z bet. ocele 10505   </t>
  </si>
  <si>
    <t xml:space="preserve">Komunikácie   </t>
  </si>
  <si>
    <t>564251111</t>
  </si>
  <si>
    <t xml:space="preserve">Podklad alebo podsyp zo štrkopiesku s rozprestretím, vlhčením a zhutnením, po zhutnení hr. 150 mm   </t>
  </si>
  <si>
    <t>596911112</t>
  </si>
  <si>
    <t xml:space="preserve">Kladenie zámkovej dlažby  hr. 6 cm pre peších nad 20 m2   </t>
  </si>
  <si>
    <t>5921952420</t>
  </si>
  <si>
    <t xml:space="preserve">Dlažba Low value Premac  HAKA 6Z  SIVÁ   </t>
  </si>
  <si>
    <t>916561111</t>
  </si>
  <si>
    <t xml:space="preserve">Osadenie záhonového alebo parkového obrubníka betón., do lôžka z bet. pros. tr. C 12/15 s bočnou oporou   </t>
  </si>
  <si>
    <t>m</t>
  </si>
  <si>
    <t>5921954660</t>
  </si>
  <si>
    <t xml:space="preserve">Premac  OBRUBNÍK PARKOVÝ 100x20x5 cm SIVY   </t>
  </si>
  <si>
    <t>941955002</t>
  </si>
  <si>
    <t xml:space="preserve">Lešenie ľahké pracovné pomocné s výškou lešeňovej podlahy nad 1,20 do 1,90 m   </t>
  </si>
  <si>
    <t>998223011</t>
  </si>
  <si>
    <t xml:space="preserve">Presun hmôt pre pozemné komunikácie s krytom dláždeným (822 2.3, 822 5.3) akejkoľvek dĺžky objektu   </t>
  </si>
  <si>
    <t>725</t>
  </si>
  <si>
    <t xml:space="preserve">Zdravotechnika - zariaď. predmety   </t>
  </si>
  <si>
    <t>725319112</t>
  </si>
  <si>
    <t xml:space="preserve">Montáž kuchynských drezov jednoduchých, hranatých, s rozmerom  do 600 x 600 mm, bez výtokových armatúr   </t>
  </si>
  <si>
    <t>súb.</t>
  </si>
  <si>
    <t>5523155200</t>
  </si>
  <si>
    <t xml:space="preserve">Kuchynský drez Alveus  na dosku CLASSIC 20 nerez 600x600-155,1xL/P/(28076/06765)   </t>
  </si>
  <si>
    <t>725829601</t>
  </si>
  <si>
    <t xml:space="preserve">Montáž batérií umývadlových stojankových pákových alebo klasických   </t>
  </si>
  <si>
    <t>5513006650</t>
  </si>
  <si>
    <t xml:space="preserve">Drezová batéria stojacia LYRA PLUS, obj.č.3512810040001   </t>
  </si>
  <si>
    <t>725869310</t>
  </si>
  <si>
    <t xml:space="preserve">Montáž zápachovej uzávierky pre zariaďovacie predmety, drezová do D 40 (pre jeden drez)   </t>
  </si>
  <si>
    <t>2863120194</t>
  </si>
  <si>
    <t xml:space="preserve">Drezový sifón jednodielny D 40 úsporný  obj.č. 152.885.11.1   GEBERIT   </t>
  </si>
  <si>
    <t>762</t>
  </si>
  <si>
    <t xml:space="preserve">Konštrukcie tesárske   </t>
  </si>
  <si>
    <t>762081060</t>
  </si>
  <si>
    <t xml:space="preserve">Zvláštne výkony na stavenisku, viacstranné hobľovanie reziva   </t>
  </si>
  <si>
    <t>762332120</t>
  </si>
  <si>
    <t xml:space="preserve">Montáž viazaných konštrukcií krovov striech z reziva priemernej plochy 120-224 cm2   </t>
  </si>
  <si>
    <t>762332130</t>
  </si>
  <si>
    <t xml:space="preserve">Montáž viazaných konštrukcií krovov striech z reziva priemernej plochy 224-288 cm2   </t>
  </si>
  <si>
    <t>60515220001</t>
  </si>
  <si>
    <t xml:space="preserve">Rezivo - smrek akosť I - krov   </t>
  </si>
  <si>
    <t>762341004</t>
  </si>
  <si>
    <t xml:space="preserve">Montáž debnenia jednoduchých striech, na krokvy a kontralaty z dosiek na zraz   </t>
  </si>
  <si>
    <t>6051254600</t>
  </si>
  <si>
    <t xml:space="preserve">Dosky a fošne mäkké rezivo - omietané smrek akosť I hr.24-32mmxB=  60-160mm   </t>
  </si>
  <si>
    <t>762341201</t>
  </si>
  <si>
    <t xml:space="preserve">Montáž latovania jednoduchých striech pre sklon do 60°   </t>
  </si>
  <si>
    <t>6051400000</t>
  </si>
  <si>
    <t xml:space="preserve">Stavebné rezivo smrek - strešné laty impregnované hr. 30 mm, š. 50 mm, dl. 4-5 m   </t>
  </si>
  <si>
    <t>762341251</t>
  </si>
  <si>
    <t xml:space="preserve">Montáž kontralát pre sklon do 22°   </t>
  </si>
  <si>
    <t>6051400020R</t>
  </si>
  <si>
    <t xml:space="preserve">Stavebné rezivo smrek - strešné laty impregnované hr. 50 mm, š. 50 mm, dl. 4-5 m   </t>
  </si>
  <si>
    <t>762395000</t>
  </si>
  <si>
    <t xml:space="preserve">Spojovacie prostriedky  pre viazané konštrukcie krovov, debnenie a laťovanie, nadstrešné konštr., spádové kliny - svorky, dosky, klince, pásová oceľ, vruty   </t>
  </si>
  <si>
    <t>7624213R</t>
  </si>
  <si>
    <t xml:space="preserve">Obloženie z dosiek OSB skrutkovaných na zraz hr. dosky 25 mm   </t>
  </si>
  <si>
    <t>762712110</t>
  </si>
  <si>
    <t xml:space="preserve">Montáž priestorových viazaných konštrukcií z reziva hraneného prierezovej plochy do 120 cm2   </t>
  </si>
  <si>
    <t>762712120</t>
  </si>
  <si>
    <t xml:space="preserve">Montáž priestorových viazaných konštrukcií z reziva hraneného prierezovej plochy 120-224 cm2   </t>
  </si>
  <si>
    <t>60515220002</t>
  </si>
  <si>
    <t xml:space="preserve">Rezivo - smrek akosť I - výdajný pult   </t>
  </si>
  <si>
    <t>998762102</t>
  </si>
  <si>
    <t xml:space="preserve">Presun hmôt pre konštrukcie tesárske v objektoch výšky do 12 m   </t>
  </si>
  <si>
    <t>764339410</t>
  </si>
  <si>
    <t xml:space="preserve">Lemovanie z pozinkovaného farbeného PZf plechu, komínov v ploche na vlnitej, šablónovej alebo tvrdej krytine, r.š. 400 mm - ozn.K5, K6, K7   </t>
  </si>
  <si>
    <t>764352427</t>
  </si>
  <si>
    <t xml:space="preserve">Žľaby z pozinkovaného farbeného PZf plechu, pododkvapové polkruhové r.š. 330 mm - ozn. K1   </t>
  </si>
  <si>
    <t>764359412</t>
  </si>
  <si>
    <t xml:space="preserve">Kotlík kónický z pozinkovaného farbeného PZf plechu, pre rúry s priemerom od 100 do 125 mm - ozn. K2   </t>
  </si>
  <si>
    <t>764430420R</t>
  </si>
  <si>
    <t xml:space="preserve">Ukonč. oplechovanie z pozinkovaného farbeného PZf plechu, vrátane rohov r.š. 300 mm - ozn. K8   </t>
  </si>
  <si>
    <t>764454454</t>
  </si>
  <si>
    <t xml:space="preserve">Zvodové rúry z pozinkovaného farbeného PZf plechu, kruhové priemer 120 mm - ozn. K3   </t>
  </si>
  <si>
    <t>998764101</t>
  </si>
  <si>
    <t>766</t>
  </si>
  <si>
    <t xml:space="preserve">Konštrukcie stolárske   </t>
  </si>
  <si>
    <t>766811026</t>
  </si>
  <si>
    <t xml:space="preserve">Montáž kuchynskej linky drevenej, dvierka spodnej skrinky vrátane pántov, plné   </t>
  </si>
  <si>
    <t>6156705040</t>
  </si>
  <si>
    <t xml:space="preserve">Dvierka drev. spodnej skrinky vrátane pántov, plné   </t>
  </si>
  <si>
    <t>781</t>
  </si>
  <si>
    <t xml:space="preserve">Dokončovacie práce a obklady   </t>
  </si>
  <si>
    <t>7715412R1</t>
  </si>
  <si>
    <t xml:space="preserve">Montáž obkladu z obkladačiek kladených do tmelu flexibil. mrazuvzdorného veľ. 200 x 200 mm   </t>
  </si>
  <si>
    <t>5976639000</t>
  </si>
  <si>
    <t xml:space="preserve">Obkladačky keramické glazované viacfarebné hladké B 200x200 Ia   </t>
  </si>
  <si>
    <t>998781101</t>
  </si>
  <si>
    <t xml:space="preserve">Presun hmôt pre obklady keramické v objektoch výšky do 6 m   </t>
  </si>
  <si>
    <t>782</t>
  </si>
  <si>
    <t xml:space="preserve">Dokončovacie práce a obklady z kam.   </t>
  </si>
  <si>
    <t>782311120</t>
  </si>
  <si>
    <t xml:space="preserve">Montáž obkladu stĺpov z mäkkých kameňov s lícom zvislým a pôdor. pravouhlým hr. do 25 mm z remienkov   </t>
  </si>
  <si>
    <t>5838401740</t>
  </si>
  <si>
    <t xml:space="preserve">Sekané obklady, remienkové pásy - pieskovec dl. 10-30 cm,  š. 2-4 cm, hr. 2-4 cm   </t>
  </si>
  <si>
    <t>998782101</t>
  </si>
  <si>
    <t xml:space="preserve">Presun hmôt pre kamenné obklady v objektoch výšky do 6 m   </t>
  </si>
  <si>
    <t>765</t>
  </si>
  <si>
    <t xml:space="preserve">Konštrukcie - krytiny tvrdé   </t>
  </si>
  <si>
    <t>765312201</t>
  </si>
  <si>
    <t xml:space="preserve">Keramická krytina TONDACH Rumba, jednoduchých striech, sklon do 35°   </t>
  </si>
  <si>
    <t>765314407</t>
  </si>
  <si>
    <t xml:space="preserve">Štítová hrana z okrajových škridiel TONDACH Rumba   </t>
  </si>
  <si>
    <t>765314523</t>
  </si>
  <si>
    <t xml:space="preserve">Odkvapová hrana TONDACH, pre profilovanú krytinu hliník - ozn. K9 + doplnky   </t>
  </si>
  <si>
    <t>765901422</t>
  </si>
  <si>
    <t xml:space="preserve">Strešná fólia TONDACH Fol Mono, na plné debnenie   </t>
  </si>
  <si>
    <t>998765101</t>
  </si>
  <si>
    <t xml:space="preserve">Presun hmôt pre tvrdé krytiny v objektoch výšky do 6 m   </t>
  </si>
  <si>
    <t>783</t>
  </si>
  <si>
    <t xml:space="preserve">Dokončovacie práce - nátery   </t>
  </si>
  <si>
    <t>783726200</t>
  </si>
  <si>
    <t xml:space="preserve">Nátery tesárskych konštrukcií syntetické na vzduchu schnúce lazurovacím lakom 2x lakovaním   </t>
  </si>
  <si>
    <t>Vodovodná prípojka a vonkajší rozvod vody</t>
  </si>
  <si>
    <t>119001411</t>
  </si>
  <si>
    <t xml:space="preserve">Dočasné zaistenie podzemného potrubia DN do 200   </t>
  </si>
  <si>
    <t>130201001</t>
  </si>
  <si>
    <t xml:space="preserve">Výkop jamy a ryhy v obmedzenom priestore horn. tr.3 ručne   </t>
  </si>
  <si>
    <t>131201201</t>
  </si>
  <si>
    <t xml:space="preserve">Výkop zapaženej jamy v hornine 3, do 100 m3   </t>
  </si>
  <si>
    <t>131201209</t>
  </si>
  <si>
    <t xml:space="preserve">Príplatok za lepivosť pri hĺbení zapažených jám a zárezov s urovnaním dna v hornine 3   </t>
  </si>
  <si>
    <t>151101201</t>
  </si>
  <si>
    <t xml:space="preserve">Paženie stien bez rozopretia alebo vzopretia, príložné hĺbky do 4m   </t>
  </si>
  <si>
    <t>151101211</t>
  </si>
  <si>
    <t xml:space="preserve">Odstránenie paženia stien príložné hĺbky do 4 m   </t>
  </si>
  <si>
    <t>175101102</t>
  </si>
  <si>
    <t xml:space="preserve">Obsyp potrubia sypaninou z vhodných hornín 1 až 4 s prehodením sypaniny   </t>
  </si>
  <si>
    <t>5833116600</t>
  </si>
  <si>
    <t xml:space="preserve">Kamenivo ťažené drobné 0-4 b   </t>
  </si>
  <si>
    <t>451573111</t>
  </si>
  <si>
    <t xml:space="preserve">Lôžko pod potrubie, stoky a drobné objekty, v otvorenom výkope z piesku a štrkopiesku do 63 mm   </t>
  </si>
  <si>
    <t xml:space="preserve">Rúrové vedenie   </t>
  </si>
  <si>
    <t>871151121</t>
  </si>
  <si>
    <t xml:space="preserve">Montáž potrubia z tlakových rúrok polyetylénových vonkajšieho priemeru 25 mm   </t>
  </si>
  <si>
    <t>2860017810</t>
  </si>
  <si>
    <t xml:space="preserve">HDPE rúra PE100  rúra  25x1,8/100m PN10 (SDR17)-pre tlakový rozvod pitnej vody   PIPELIFE   </t>
  </si>
  <si>
    <t>891269111</t>
  </si>
  <si>
    <t xml:space="preserve">Montáž navrtávacieho pásu s ventilom Jt 1 MPa na potr. z rúr liat., oceľ., plast., DN 100   </t>
  </si>
  <si>
    <t>4227531076</t>
  </si>
  <si>
    <t xml:space="preserve">Navrtávaci pás HAKU D 110-3/4"   voda HAWLE   </t>
  </si>
  <si>
    <t>892233111</t>
  </si>
  <si>
    <t xml:space="preserve">Preplach a dezinfekcia vodovodného potrubia do DN 70   </t>
  </si>
  <si>
    <t>892241111</t>
  </si>
  <si>
    <t xml:space="preserve">Ostatné práce na rúrovom vedení, tlakové skúšky vodovodného potrubia DN do 80   </t>
  </si>
  <si>
    <t>893353001</t>
  </si>
  <si>
    <t xml:space="preserve">Osadenie prefabrikovanej vodomernej šachty,hranatej, pôdorysnej plochy do 4,2 m2, hĺbky do 2,0 m   </t>
  </si>
  <si>
    <t>5922410301.</t>
  </si>
  <si>
    <t xml:space="preserve">Vodomerná šachta betónová vonk.rozm.1300/1050/1700;  Lukabeton   </t>
  </si>
  <si>
    <t>899721121</t>
  </si>
  <si>
    <t xml:space="preserve">Signalizačný vodič na potrubí PVC DN do 150 mm   </t>
  </si>
  <si>
    <t>899721131</t>
  </si>
  <si>
    <t xml:space="preserve">Označenie vodovodného potrubia bielou výstražnou fóliou   </t>
  </si>
  <si>
    <t>998276101</t>
  </si>
  <si>
    <t xml:space="preserve">Presun hmôt pre rúrové vedenie hĺbené z rúr z plast., hmôt alebo sklolamin. v otvorenom výkope   </t>
  </si>
  <si>
    <t>OST</t>
  </si>
  <si>
    <t xml:space="preserve">Ostatné   </t>
  </si>
  <si>
    <t>722</t>
  </si>
  <si>
    <t xml:space="preserve">Zdravotechnika - vnútorný vodovod   </t>
  </si>
  <si>
    <t>722170943</t>
  </si>
  <si>
    <t xml:space="preserve">Oprava vodovodného potrubia z PE rúrok spojky pre rúrky z rPE K 285 nátrubkové G 3/4   </t>
  </si>
  <si>
    <t>722221015</t>
  </si>
  <si>
    <t xml:space="preserve">Montáž guľového kohúta závitového priameho pre vodu G 3/4   </t>
  </si>
  <si>
    <t>5511870010</t>
  </si>
  <si>
    <t xml:space="preserve">Guľový uzáver pre vodu PERFECTA, 3/4", FF páčka, niklovaná mosadz OT 58 IVAR   </t>
  </si>
  <si>
    <t>5511870590</t>
  </si>
  <si>
    <t xml:space="preserve">Guľový uzáver pre vodu s odvodnením, 3/4", 08011 art.65, niklovaná mosadz OT 58 IVAR   </t>
  </si>
  <si>
    <t>998722201</t>
  </si>
  <si>
    <t xml:space="preserve">Presun hmôt pre vnútorný vodovod v objektoch výšky do 6 m   </t>
  </si>
  <si>
    <t>Kanalizačná prípojka</t>
  </si>
  <si>
    <t>132201201</t>
  </si>
  <si>
    <t xml:space="preserve">Výkop ryhy šírky 600-2000mm horn.3 do 100m3   </t>
  </si>
  <si>
    <t>132201209</t>
  </si>
  <si>
    <t xml:space="preserve">Príplatok k cenám za lepivosť pri hĺbení rýh š. nad 600 do 2 000 mm zapaž. i nezapažených, s urovnaním dna v hornine 3   </t>
  </si>
  <si>
    <t>151101101</t>
  </si>
  <si>
    <t xml:space="preserve">Paženie a rozopretie stien rýh pre podzemné vedenie, príložné do 2 m   </t>
  </si>
  <si>
    <t>151101111</t>
  </si>
  <si>
    <t xml:space="preserve">Odstránenie paženia rýh pre podzemné vedenie, príložné hĺbky do 2 m   </t>
  </si>
  <si>
    <t>181301105</t>
  </si>
  <si>
    <t xml:space="preserve">Rozprestretie ornice v rovine, plocha do 500 m2,hr. do 300 mm   </t>
  </si>
  <si>
    <t>871273121</t>
  </si>
  <si>
    <t xml:space="preserve">Montáž potrubia z kanalizačných rúr z tvrdého PVC tesn. gumovým krúžkom v skl. do 20% DN 110   </t>
  </si>
  <si>
    <t>2861100400</t>
  </si>
  <si>
    <t xml:space="preserve">Kanalizačné rúry PVC-U hladké s hrdlom 110x 3.0x3000mm   </t>
  </si>
  <si>
    <t>2861100200</t>
  </si>
  <si>
    <t xml:space="preserve">Kanalizačné rúry PVC-U hladké s hrdlom 110x 3.0x1000mm   </t>
  </si>
  <si>
    <t>871313123</t>
  </si>
  <si>
    <t xml:space="preserve">Montáž potrubia z kanalizačných rúr z tvrdého PVC tesn. gumovým krúžkom v skl. do 20% DN 160   </t>
  </si>
  <si>
    <t>2861102000</t>
  </si>
  <si>
    <t xml:space="preserve">Rúrka kanalizačná hrdlová z PVC 160x3,9x5000 mm   </t>
  </si>
  <si>
    <t>2861101800</t>
  </si>
  <si>
    <t xml:space="preserve">Kanalizačné rúry PVC-U hladké s hrdlom 160x 3.6x2000mm   </t>
  </si>
  <si>
    <t>2861101700</t>
  </si>
  <si>
    <t xml:space="preserve">Kanalizačné rúry PVC-U hladké s hrdlom 160x 3.6x1000mm   </t>
  </si>
  <si>
    <t>877273123</t>
  </si>
  <si>
    <t xml:space="preserve">Montáž tvarovky na potrubí z rúr z tvrdého PVC tesn. gumovým krúžkom, jednoosá DN 125 mm   </t>
  </si>
  <si>
    <t>2862702600</t>
  </si>
  <si>
    <t xml:space="preserve">PVC-U redukcia - lepený spoj 63/110   </t>
  </si>
  <si>
    <t>2860002980</t>
  </si>
  <si>
    <t xml:space="preserve">PVC koleno 110/45°-hladký kanalizačný systém   PIPELIFE   </t>
  </si>
  <si>
    <t>2860003100</t>
  </si>
  <si>
    <t xml:space="preserve">PVC koleno 110/87°-hladký kanalizačný systém   PIPELIFE   </t>
  </si>
  <si>
    <t>877313123</t>
  </si>
  <si>
    <t xml:space="preserve">Montáž tvarovky na potrubí z rúr z tvrdého PVC tesn. gumovým krúžkom, jednoosá DN 150 mm   </t>
  </si>
  <si>
    <t>2860004000</t>
  </si>
  <si>
    <t xml:space="preserve">PVC redukcia 150/100-hladký kanalizačný systém   PIPELIFE   </t>
  </si>
  <si>
    <t>2860003000</t>
  </si>
  <si>
    <t xml:space="preserve">PVC koleno 150/45°-hladký kanalizačný systém   PIPELIFE   </t>
  </si>
  <si>
    <t>892311000</t>
  </si>
  <si>
    <t xml:space="preserve">Skúška tesnosti kanalizácie D 150   </t>
  </si>
  <si>
    <t>894431111</t>
  </si>
  <si>
    <t xml:space="preserve">Montáž revíznej šachty z PVC, DN 315/160 (DN šachty/DN potr. vedenia), hl. 850 do 1200 mm   </t>
  </si>
  <si>
    <t>894431112</t>
  </si>
  <si>
    <t xml:space="preserve">Montáž revíznej šachty z PVC, DN 315/160 (DN šachty/DN potr. vedenia), hl. 1100 do 1500 mm   </t>
  </si>
  <si>
    <t>2860007750</t>
  </si>
  <si>
    <t xml:space="preserve">PP revízne šachty DN 315 priebežné dno , vtok/výtok 160 (PVC hladká rúra)   PIPELIFE   </t>
  </si>
  <si>
    <t>2860007620</t>
  </si>
  <si>
    <t xml:space="preserve">PP revízne šachty DN 315 PP vlnovcové predĺženie ID315/1,25m   PIPELIFE   </t>
  </si>
  <si>
    <t>2860007610</t>
  </si>
  <si>
    <t xml:space="preserve">PP revízne šachty DN 315 plastový poklop , 1,5t   PIPELIFE   </t>
  </si>
  <si>
    <t>899721132</t>
  </si>
  <si>
    <t xml:space="preserve">Označenie kanalizačného potrubia hnedou výstražnou fóliou   </t>
  </si>
  <si>
    <t>Požiarna ochrana</t>
  </si>
  <si>
    <t>OSTRhp1</t>
  </si>
  <si>
    <t xml:space="preserve">Dodávka a osadenie prenosného hasiaceho prístroja práškového s hmotnosťou náplne 6 kg   </t>
  </si>
  <si>
    <t xml:space="preserve">(11,15+0,5)*(0,5+5,5+0,5)   </t>
  </si>
  <si>
    <t xml:space="preserve">odkopávka   </t>
  </si>
  <si>
    <t xml:space="preserve">(11,15+0,5)*(0,5+5,5+0,5)*0,25   </t>
  </si>
  <si>
    <t xml:space="preserve">plus odkopavka pre plochu vydajneho pultu   </t>
  </si>
  <si>
    <t xml:space="preserve">3*0,95*0,1   </t>
  </si>
  <si>
    <t xml:space="preserve">Súčet   </t>
  </si>
  <si>
    <t xml:space="preserve">výkop pätiek   </t>
  </si>
  <si>
    <t xml:space="preserve">1,2*1,2*(0,8+0,1)*8 </t>
  </si>
  <si>
    <t xml:space="preserve">spätné záypy okolo obrubníkov - orientačne   </t>
  </si>
  <si>
    <t xml:space="preserve">(11,15+5,5)*0,6*0,3   </t>
  </si>
  <si>
    <t xml:space="preserve">štrkové lôžko pod pätky   </t>
  </si>
  <si>
    <t>1,2*1,2*0,1*8</t>
  </si>
  <si>
    <t xml:space="preserve">betón patiek, uvažujem betón prostý, v statike je výstuž vykázaná len pre stlpy, aj keď časť výstuže stĺpov je v pätkách, všetku výstuž uvažujem   </t>
  </si>
  <si>
    <t xml:space="preserve">do stlpov   </t>
  </si>
  <si>
    <t xml:space="preserve">1,2*1,2*0,8*8*1,035   </t>
  </si>
  <si>
    <t xml:space="preserve">podľa statiky, stĺpyx z DT   </t>
  </si>
  <si>
    <t xml:space="preserve">S01   </t>
  </si>
  <si>
    <t xml:space="preserve">S02   </t>
  </si>
  <si>
    <t xml:space="preserve">0,25*0,25*3,5*4   </t>
  </si>
  <si>
    <t xml:space="preserve">0,25*0,25*2,75*4 </t>
  </si>
  <si>
    <t xml:space="preserve">podľa skladby SP3, štrkopiesok hr. 150 mm   </t>
  </si>
  <si>
    <t xml:space="preserve">11,15*5,5   </t>
  </si>
  <si>
    <t xml:space="preserve">mínus plocha pod výdajný pult   </t>
  </si>
  <si>
    <t xml:space="preserve">-(3*0,95)   </t>
  </si>
  <si>
    <t xml:space="preserve">kladenie zamkovej dlažby   </t>
  </si>
  <si>
    <t xml:space="preserve">osadenie parkových obrubníkov   </t>
  </si>
  <si>
    <t xml:space="preserve">11,15+5,5+11,15+5,5 </t>
  </si>
  <si>
    <t xml:space="preserve">pomocné lešenie   </t>
  </si>
  <si>
    <t xml:space="preserve">5,5*11,15   </t>
  </si>
  <si>
    <t xml:space="preserve">obloženie stĺpov obkladom   </t>
  </si>
  <si>
    <t xml:space="preserve">(0,25*4)*3,25*4   </t>
  </si>
  <si>
    <t xml:space="preserve">(0,25*4)*2,5*4  </t>
  </si>
  <si>
    <t xml:space="preserve">PD nešpecifikuje strešnú škridlu, podľa dohody keramická   </t>
  </si>
  <si>
    <t xml:space="preserve">štítové hrany - krajovky   </t>
  </si>
  <si>
    <t xml:space="preserve">6,05*2   </t>
  </si>
  <si>
    <t>n</t>
  </si>
  <si>
    <t>s</t>
  </si>
  <si>
    <t xml:space="preserve">Dátum: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</si>
</sst>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;\-#,##0"/>
    <numFmt numFmtId="165" formatCode="#,##0_*&quot;€&quot;;\-#,##0_*&quot;€&quot;"/>
    <numFmt numFmtId="166" formatCode="#,##0.00;\-#,##0.00"/>
    <numFmt numFmtId="167" formatCode="#,##0.000;\-#,##0.000"/>
    <numFmt numFmtId="168" formatCode="0.0000"/>
    <numFmt numFmtId="169" formatCode="0.000"/>
    <numFmt numFmtId="170" formatCode="#,##0.000_ ;\-#,##0.000\ "/>
    <numFmt numFmtId="171" formatCode="#,##0.00_ ;\-#,##0.00\ "/>
  </numFmts>
  <fonts count="45">
    <font>
      <sz val="8"/>
      <name val="MS Sans Serif"/>
      <charset val="1"/>
    </font>
    <font>
      <sz val="10"/>
      <name val="Arial"/>
      <charset val="110"/>
    </font>
    <font>
      <sz val="10"/>
      <name val="Arial"/>
      <charset val="238"/>
    </font>
    <font>
      <b/>
      <sz val="14"/>
      <color indexed="10"/>
      <name val="Arial CE"/>
      <charset val="238"/>
    </font>
    <font>
      <b/>
      <i/>
      <sz val="7"/>
      <color indexed="10"/>
      <name val="Arial CE"/>
      <charset val="238"/>
    </font>
    <font>
      <sz val="8"/>
      <name val="Arial"/>
      <charset val="238"/>
    </font>
    <font>
      <b/>
      <sz val="8"/>
      <name val="Arial CE"/>
      <charset val="238"/>
    </font>
    <font>
      <b/>
      <sz val="8"/>
      <name val="Arial"/>
      <charset val="238"/>
    </font>
    <font>
      <sz val="8"/>
      <name val="Arial CE"/>
      <charset val="238"/>
    </font>
    <font>
      <b/>
      <sz val="10"/>
      <name val="Arial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"/>
      <charset val="238"/>
    </font>
    <font>
      <b/>
      <sz val="7"/>
      <name val="Arial"/>
      <charset val="238"/>
    </font>
    <font>
      <sz val="7"/>
      <name val="Arial CE"/>
      <charset val="238"/>
    </font>
    <font>
      <sz val="7"/>
      <name val="Arial"/>
      <charset val="238"/>
    </font>
    <font>
      <b/>
      <sz val="14"/>
      <name val="Arial"/>
      <charset val="238"/>
    </font>
    <font>
      <b/>
      <sz val="9"/>
      <name val="Arial"/>
      <charset val="238"/>
    </font>
    <font>
      <b/>
      <sz val="9"/>
      <name val="Arial CE"/>
      <charset val="238"/>
    </font>
    <font>
      <sz val="9"/>
      <name val="Arial"/>
      <charset val="238"/>
    </font>
    <font>
      <sz val="9"/>
      <name val="Arial CE"/>
      <charset val="238"/>
    </font>
    <font>
      <sz val="9"/>
      <name val="MS Sans Serif"/>
      <charset val="238"/>
    </font>
    <font>
      <b/>
      <sz val="8"/>
      <color indexed="12"/>
      <name val="Arial CE"/>
      <charset val="238"/>
    </font>
    <font>
      <sz val="8"/>
      <color indexed="16"/>
      <name val="Arial CE"/>
      <charset val="238"/>
    </font>
    <font>
      <b/>
      <sz val="14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i/>
      <sz val="8"/>
      <color indexed="12"/>
      <name val="Arial CE"/>
      <charset val="238"/>
    </font>
    <font>
      <b/>
      <sz val="11"/>
      <name val="Arial CE"/>
      <charset val="238"/>
    </font>
    <font>
      <sz val="8"/>
      <color indexed="20"/>
      <name val="Arial CE"/>
      <charset val="238"/>
    </font>
    <font>
      <sz val="8"/>
      <color indexed="63"/>
      <name val="Arial CE"/>
      <charset val="238"/>
    </font>
    <font>
      <sz val="8"/>
      <color indexed="61"/>
      <name val="Arial CE"/>
      <charset val="238"/>
    </font>
    <font>
      <sz val="8"/>
      <name val="MS Sans Serif"/>
      <family val="2"/>
      <charset val="238"/>
    </font>
    <font>
      <strike/>
      <sz val="8"/>
      <name val="Arial CE"/>
      <charset val="238"/>
    </font>
    <font>
      <sz val="8"/>
      <name val="Arial"/>
      <family val="2"/>
      <charset val="238"/>
    </font>
    <font>
      <sz val="8"/>
      <color indexed="63"/>
      <name val="Arial"/>
      <family val="2"/>
      <charset val="238"/>
    </font>
    <font>
      <sz val="8"/>
      <color indexed="20"/>
      <name val="Arial"/>
      <family val="2"/>
      <charset val="238"/>
    </font>
    <font>
      <sz val="8"/>
      <color indexed="61"/>
      <name val="Arial"/>
      <family val="2"/>
      <charset val="238"/>
    </font>
    <font>
      <i/>
      <sz val="8"/>
      <color indexed="12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80"/>
      <name val="Arial"/>
      <family val="2"/>
      <charset val="238"/>
    </font>
    <font>
      <sz val="8"/>
      <color rgb="FF993366"/>
      <name val="Arial"/>
      <family val="2"/>
      <charset val="238"/>
    </font>
    <font>
      <sz val="8"/>
      <color rgb="FF0000F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 applyAlignment="0">
      <alignment vertical="top"/>
      <protection locked="0"/>
    </xf>
    <xf numFmtId="0" fontId="33" fillId="0" borderId="0" applyAlignment="0">
      <alignment vertical="top"/>
      <protection locked="0"/>
    </xf>
  </cellStyleXfs>
  <cellXfs count="327">
    <xf numFmtId="0" fontId="0" fillId="0" borderId="0" xfId="0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1" fillId="0" borderId="1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top"/>
    </xf>
    <xf numFmtId="0" fontId="5" fillId="0" borderId="4" xfId="0" applyFont="1" applyBorder="1" applyAlignment="1" applyProtection="1">
      <alignment horizontal="left" vertical="top"/>
    </xf>
    <xf numFmtId="0" fontId="8" fillId="0" borderId="15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top"/>
    </xf>
    <xf numFmtId="0" fontId="5" fillId="0" borderId="1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0" fontId="9" fillId="0" borderId="17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10" fillId="0" borderId="21" xfId="0" applyFont="1" applyBorder="1" applyAlignment="1" applyProtection="1">
      <alignment horizontal="left" vertical="center"/>
    </xf>
    <xf numFmtId="0" fontId="10" fillId="0" borderId="22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164" fontId="2" fillId="0" borderId="27" xfId="0" applyNumberFormat="1" applyFont="1" applyBorder="1" applyAlignment="1" applyProtection="1">
      <alignment horizontal="right" vertical="center"/>
    </xf>
    <xf numFmtId="164" fontId="2" fillId="0" borderId="28" xfId="0" applyNumberFormat="1" applyFont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165" fontId="2" fillId="0" borderId="28" xfId="0" applyNumberFormat="1" applyFont="1" applyBorder="1" applyAlignment="1" applyProtection="1">
      <alignment horizontal="right" vertical="center"/>
    </xf>
    <xf numFmtId="164" fontId="2" fillId="0" borderId="26" xfId="0" applyNumberFormat="1" applyFont="1" applyBorder="1" applyAlignment="1" applyProtection="1">
      <alignment horizontal="right" vertical="center"/>
    </xf>
    <xf numFmtId="0" fontId="2" fillId="0" borderId="29" xfId="0" applyFont="1" applyBorder="1" applyAlignment="1" applyProtection="1">
      <alignment horizontal="left" vertical="center"/>
    </xf>
    <xf numFmtId="0" fontId="9" fillId="0" borderId="16" xfId="0" applyFont="1" applyBorder="1" applyAlignment="1" applyProtection="1">
      <alignment horizontal="left" vertical="center"/>
    </xf>
    <xf numFmtId="0" fontId="11" fillId="0" borderId="17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/>
    </xf>
    <xf numFmtId="0" fontId="9" fillId="0" borderId="18" xfId="0" applyFont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horizontal="left" vertical="center"/>
    </xf>
    <xf numFmtId="0" fontId="9" fillId="0" borderId="21" xfId="0" applyFont="1" applyBorder="1" applyAlignment="1" applyProtection="1">
      <alignment horizontal="left" vertical="center"/>
    </xf>
    <xf numFmtId="0" fontId="9" fillId="0" borderId="22" xfId="0" applyFont="1" applyBorder="1" applyAlignment="1" applyProtection="1">
      <alignment horizontal="left" vertical="center"/>
    </xf>
    <xf numFmtId="0" fontId="9" fillId="0" borderId="20" xfId="0" applyFont="1" applyBorder="1" applyAlignment="1" applyProtection="1">
      <alignment horizontal="left" vertical="center"/>
    </xf>
    <xf numFmtId="0" fontId="13" fillId="0" borderId="24" xfId="0" applyFont="1" applyBorder="1" applyAlignment="1" applyProtection="1">
      <alignment horizontal="left" vertical="center"/>
    </xf>
    <xf numFmtId="0" fontId="9" fillId="0" borderId="24" xfId="0" applyFont="1" applyBorder="1" applyAlignment="1" applyProtection="1">
      <alignment horizontal="left" vertical="center"/>
    </xf>
    <xf numFmtId="0" fontId="9" fillId="0" borderId="23" xfId="0" applyFont="1" applyBorder="1" applyAlignment="1" applyProtection="1">
      <alignment horizontal="left" vertical="center"/>
    </xf>
    <xf numFmtId="0" fontId="5" fillId="0" borderId="30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left" vertical="center"/>
    </xf>
    <xf numFmtId="0" fontId="2" fillId="0" borderId="32" xfId="0" applyFont="1" applyBorder="1" applyAlignment="1" applyProtection="1">
      <alignment horizontal="left" vertical="center"/>
    </xf>
    <xf numFmtId="0" fontId="5" fillId="0" borderId="33" xfId="0" applyFont="1" applyBorder="1" applyAlignment="1" applyProtection="1">
      <alignment horizontal="left" vertical="center"/>
    </xf>
    <xf numFmtId="166" fontId="10" fillId="0" borderId="34" xfId="0" applyNumberFormat="1" applyFont="1" applyBorder="1" applyAlignment="1" applyProtection="1">
      <alignment horizontal="right" vertical="center"/>
    </xf>
    <xf numFmtId="0" fontId="2" fillId="0" borderId="35" xfId="0" applyFont="1" applyBorder="1" applyAlignment="1" applyProtection="1">
      <alignment horizontal="left" vertical="center"/>
    </xf>
    <xf numFmtId="0" fontId="5" fillId="0" borderId="34" xfId="0" applyFont="1" applyBorder="1" applyAlignment="1" applyProtection="1">
      <alignment horizontal="left" vertical="center"/>
    </xf>
    <xf numFmtId="0" fontId="2" fillId="0" borderId="36" xfId="0" applyFont="1" applyBorder="1" applyAlignment="1" applyProtection="1">
      <alignment horizontal="left" vertical="center"/>
    </xf>
    <xf numFmtId="166" fontId="2" fillId="0" borderId="34" xfId="0" applyNumberFormat="1" applyFont="1" applyBorder="1" applyAlignment="1" applyProtection="1">
      <alignment horizontal="left" vertical="center"/>
    </xf>
    <xf numFmtId="0" fontId="8" fillId="0" borderId="34" xfId="0" applyFont="1" applyBorder="1" applyAlignment="1" applyProtection="1">
      <alignment horizontal="left" vertical="center"/>
    </xf>
    <xf numFmtId="0" fontId="2" fillId="0" borderId="37" xfId="0" applyFont="1" applyBorder="1" applyAlignment="1" applyProtection="1">
      <alignment horizontal="left" vertical="center"/>
    </xf>
    <xf numFmtId="2" fontId="14" fillId="0" borderId="37" xfId="0" applyNumberFormat="1" applyFont="1" applyBorder="1" applyAlignment="1" applyProtection="1">
      <alignment horizontal="right" vertical="center"/>
    </xf>
    <xf numFmtId="0" fontId="9" fillId="0" borderId="38" xfId="0" applyFont="1" applyBorder="1" applyAlignment="1" applyProtection="1">
      <alignment horizontal="left" vertical="center"/>
    </xf>
    <xf numFmtId="0" fontId="2" fillId="0" borderId="39" xfId="0" applyFont="1" applyBorder="1" applyAlignment="1" applyProtection="1">
      <alignment horizontal="left" vertical="center"/>
    </xf>
    <xf numFmtId="0" fontId="8" fillId="0" borderId="37" xfId="0" applyFont="1" applyBorder="1" applyAlignment="1" applyProtection="1">
      <alignment horizontal="left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left" vertical="center"/>
    </xf>
    <xf numFmtId="2" fontId="14" fillId="0" borderId="36" xfId="0" applyNumberFormat="1" applyFont="1" applyBorder="1" applyAlignment="1" applyProtection="1">
      <alignment horizontal="right" vertical="center"/>
    </xf>
    <xf numFmtId="0" fontId="7" fillId="0" borderId="34" xfId="0" applyFont="1" applyBorder="1" applyAlignment="1" applyProtection="1">
      <alignment horizontal="left" vertical="center"/>
    </xf>
    <xf numFmtId="0" fontId="5" fillId="0" borderId="41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left" vertical="center"/>
    </xf>
    <xf numFmtId="166" fontId="10" fillId="0" borderId="28" xfId="0" applyNumberFormat="1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43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44" xfId="0" applyFont="1" applyBorder="1" applyAlignment="1" applyProtection="1">
      <alignment horizontal="left" vertical="center"/>
    </xf>
    <xf numFmtId="0" fontId="2" fillId="0" borderId="45" xfId="0" applyFont="1" applyBorder="1" applyAlignment="1" applyProtection="1">
      <alignment horizontal="left" vertical="center"/>
    </xf>
    <xf numFmtId="2" fontId="14" fillId="0" borderId="0" xfId="0" applyNumberFormat="1" applyFont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/>
    </xf>
    <xf numFmtId="0" fontId="5" fillId="0" borderId="46" xfId="0" applyFont="1" applyBorder="1" applyAlignment="1" applyProtection="1">
      <alignment horizontal="left"/>
    </xf>
    <xf numFmtId="0" fontId="5" fillId="0" borderId="38" xfId="0" applyFont="1" applyBorder="1" applyAlignment="1" applyProtection="1">
      <alignment horizontal="left"/>
    </xf>
    <xf numFmtId="2" fontId="14" fillId="0" borderId="23" xfId="0" applyNumberFormat="1" applyFont="1" applyBorder="1" applyAlignment="1" applyProtection="1">
      <alignment horizontal="right" vertical="center"/>
    </xf>
    <xf numFmtId="0" fontId="2" fillId="0" borderId="47" xfId="0" applyFont="1" applyBorder="1" applyAlignment="1" applyProtection="1">
      <alignment horizontal="left" vertical="center"/>
    </xf>
    <xf numFmtId="0" fontId="8" fillId="0" borderId="34" xfId="0" applyFont="1" applyBorder="1" applyAlignment="1" applyProtection="1">
      <alignment horizontal="left" vertical="center" wrapText="1"/>
    </xf>
    <xf numFmtId="2" fontId="8" fillId="0" borderId="37" xfId="0" applyNumberFormat="1" applyFont="1" applyBorder="1" applyAlignment="1" applyProtection="1">
      <alignment horizontal="right" vertical="center"/>
    </xf>
    <xf numFmtId="0" fontId="5" fillId="0" borderId="23" xfId="0" applyFont="1" applyBorder="1" applyAlignment="1" applyProtection="1">
      <alignment horizontal="center" vertical="center"/>
    </xf>
    <xf numFmtId="166" fontId="8" fillId="0" borderId="37" xfId="0" applyNumberFormat="1" applyFont="1" applyBorder="1" applyAlignment="1" applyProtection="1">
      <alignment horizontal="left" vertical="center"/>
    </xf>
    <xf numFmtId="0" fontId="5" fillId="0" borderId="36" xfId="0" applyFont="1" applyBorder="1" applyAlignment="1" applyProtection="1">
      <alignment horizontal="left" vertical="center"/>
    </xf>
    <xf numFmtId="166" fontId="10" fillId="0" borderId="38" xfId="0" applyNumberFormat="1" applyFont="1" applyBorder="1" applyAlignment="1" applyProtection="1">
      <alignment horizontal="right" vertical="center"/>
    </xf>
    <xf numFmtId="0" fontId="13" fillId="0" borderId="48" xfId="0" applyFont="1" applyBorder="1" applyAlignment="1" applyProtection="1">
      <alignment horizontal="left" vertical="top"/>
    </xf>
    <xf numFmtId="0" fontId="2" fillId="0" borderId="49" xfId="0" applyFont="1" applyBorder="1" applyAlignment="1" applyProtection="1">
      <alignment horizontal="left" vertical="center"/>
    </xf>
    <xf numFmtId="0" fontId="2" fillId="0" borderId="31" xfId="0" applyFont="1" applyBorder="1" applyAlignment="1" applyProtection="1">
      <alignment horizontal="left" vertical="center"/>
    </xf>
    <xf numFmtId="0" fontId="2" fillId="0" borderId="5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/>
    </xf>
    <xf numFmtId="166" fontId="15" fillId="0" borderId="0" xfId="0" applyNumberFormat="1" applyFont="1" applyAlignment="1" applyProtection="1">
      <alignment horizontal="left"/>
    </xf>
    <xf numFmtId="0" fontId="9" fillId="0" borderId="4" xfId="0" applyFont="1" applyBorder="1" applyAlignment="1" applyProtection="1">
      <alignment horizontal="left" vertical="top"/>
    </xf>
    <xf numFmtId="0" fontId="9" fillId="0" borderId="0" xfId="0" applyFont="1" applyAlignment="1" applyProtection="1">
      <alignment horizontal="left" vertical="center"/>
    </xf>
    <xf numFmtId="166" fontId="11" fillId="0" borderId="28" xfId="0" applyNumberFormat="1" applyFont="1" applyBorder="1" applyAlignment="1" applyProtection="1">
      <alignment horizontal="right" vertical="center"/>
    </xf>
    <xf numFmtId="0" fontId="9" fillId="0" borderId="48" xfId="0" applyFont="1" applyBorder="1" applyAlignment="1" applyProtection="1">
      <alignment horizontal="left" vertical="top"/>
    </xf>
    <xf numFmtId="0" fontId="5" fillId="0" borderId="6" xfId="0" applyFont="1" applyBorder="1" applyAlignment="1" applyProtection="1">
      <alignment horizontal="left"/>
    </xf>
    <xf numFmtId="0" fontId="2" fillId="0" borderId="51" xfId="0" applyFont="1" applyBorder="1" applyAlignment="1" applyProtection="1">
      <alignment horizontal="left" vertical="center"/>
    </xf>
    <xf numFmtId="0" fontId="5" fillId="0" borderId="52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top"/>
    </xf>
    <xf numFmtId="0" fontId="19" fillId="0" borderId="0" xfId="0" applyFont="1" applyAlignment="1" applyProtection="1">
      <alignment horizontal="left"/>
    </xf>
    <xf numFmtId="0" fontId="20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left" vertical="top"/>
    </xf>
    <xf numFmtId="0" fontId="7" fillId="2" borderId="53" xfId="0" applyFont="1" applyFill="1" applyBorder="1" applyAlignment="1" applyProtection="1">
      <alignment horizontal="center" vertical="center" wrapText="1"/>
    </xf>
    <xf numFmtId="0" fontId="18" fillId="0" borderId="53" xfId="0" applyFont="1" applyBorder="1" applyAlignment="1" applyProtection="1">
      <alignment horizontal="left" wrapText="1"/>
    </xf>
    <xf numFmtId="0" fontId="18" fillId="0" borderId="54" xfId="0" applyFont="1" applyBorder="1" applyAlignment="1" applyProtection="1">
      <alignment horizontal="left" wrapText="1"/>
    </xf>
    <xf numFmtId="0" fontId="22" fillId="0" borderId="53" xfId="0" applyFont="1" applyBorder="1" applyAlignment="1" applyProtection="1">
      <alignment horizontal="left" wrapText="1"/>
    </xf>
    <xf numFmtId="0" fontId="23" fillId="0" borderId="53" xfId="0" applyFont="1" applyBorder="1" applyAlignment="1">
      <alignment horizontal="left" wrapText="1"/>
      <protection locked="0"/>
    </xf>
    <xf numFmtId="166" fontId="23" fillId="0" borderId="53" xfId="0" applyNumberFormat="1" applyFont="1" applyBorder="1" applyAlignment="1">
      <alignment horizontal="right"/>
      <protection locked="0"/>
    </xf>
    <xf numFmtId="166" fontId="23" fillId="0" borderId="53" xfId="0" applyNumberFormat="1" applyFont="1" applyBorder="1" applyAlignment="1">
      <alignment horizontal="right" vertical="top"/>
      <protection locked="0"/>
    </xf>
    <xf numFmtId="2" fontId="23" fillId="0" borderId="18" xfId="0" applyNumberFormat="1" applyFont="1" applyBorder="1" applyAlignment="1">
      <alignment horizontal="right"/>
      <protection locked="0"/>
    </xf>
    <xf numFmtId="2" fontId="18" fillId="0" borderId="0" xfId="0" applyNumberFormat="1" applyFont="1" applyAlignment="1" applyProtection="1">
      <alignment horizontal="right"/>
    </xf>
    <xf numFmtId="0" fontId="18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top" wrapText="1"/>
    </xf>
    <xf numFmtId="167" fontId="8" fillId="0" borderId="0" xfId="0" applyNumberFormat="1" applyFont="1" applyAlignment="1" applyProtection="1">
      <alignment horizontal="right" vertical="top"/>
    </xf>
    <xf numFmtId="0" fontId="20" fillId="0" borderId="0" xfId="0" applyFont="1" applyAlignment="1" applyProtection="1">
      <alignment horizontal="left" vertical="top" wrapText="1"/>
    </xf>
    <xf numFmtId="167" fontId="20" fillId="0" borderId="0" xfId="0" applyNumberFormat="1" applyFont="1" applyAlignment="1" applyProtection="1">
      <alignment horizontal="right" vertical="top"/>
    </xf>
    <xf numFmtId="0" fontId="25" fillId="2" borderId="53" xfId="0" applyFont="1" applyFill="1" applyBorder="1" applyAlignment="1" applyProtection="1">
      <alignment horizontal="center" vertical="center" wrapText="1"/>
    </xf>
    <xf numFmtId="164" fontId="26" fillId="0" borderId="0" xfId="0" applyNumberFormat="1" applyFont="1" applyAlignment="1">
      <alignment horizontal="center"/>
      <protection locked="0"/>
    </xf>
    <xf numFmtId="0" fontId="26" fillId="0" borderId="0" xfId="0" applyFont="1" applyAlignment="1">
      <alignment horizontal="left" wrapText="1"/>
      <protection locked="0"/>
    </xf>
    <xf numFmtId="167" fontId="26" fillId="0" borderId="0" xfId="0" applyNumberFormat="1" applyFont="1" applyAlignment="1">
      <alignment horizontal="right"/>
      <protection locked="0"/>
    </xf>
    <xf numFmtId="164" fontId="27" fillId="0" borderId="0" xfId="0" applyNumberFormat="1" applyFont="1" applyAlignment="1">
      <alignment horizontal="center"/>
      <protection locked="0"/>
    </xf>
    <xf numFmtId="0" fontId="27" fillId="0" borderId="0" xfId="0" applyFont="1" applyAlignment="1">
      <alignment horizontal="left" wrapText="1"/>
      <protection locked="0"/>
    </xf>
    <xf numFmtId="167" fontId="27" fillId="0" borderId="0" xfId="0" applyNumberFormat="1" applyFont="1" applyAlignment="1">
      <alignment horizontal="right"/>
      <protection locked="0"/>
    </xf>
    <xf numFmtId="164" fontId="8" fillId="0" borderId="53" xfId="0" applyNumberFormat="1" applyFont="1" applyBorder="1" applyAlignment="1">
      <alignment horizontal="center"/>
      <protection locked="0"/>
    </xf>
    <xf numFmtId="0" fontId="8" fillId="0" borderId="53" xfId="0" applyFont="1" applyBorder="1" applyAlignment="1">
      <alignment horizontal="left" wrapText="1"/>
      <protection locked="0"/>
    </xf>
    <xf numFmtId="167" fontId="8" fillId="0" borderId="53" xfId="0" applyNumberFormat="1" applyFont="1" applyBorder="1" applyAlignment="1">
      <alignment horizontal="right"/>
      <protection locked="0"/>
    </xf>
    <xf numFmtId="164" fontId="28" fillId="0" borderId="53" xfId="0" applyNumberFormat="1" applyFont="1" applyBorder="1" applyAlignment="1">
      <alignment horizontal="center"/>
      <protection locked="0"/>
    </xf>
    <xf numFmtId="0" fontId="28" fillId="0" borderId="53" xfId="0" applyFont="1" applyBorder="1" applyAlignment="1">
      <alignment horizontal="left" wrapText="1"/>
      <protection locked="0"/>
    </xf>
    <xf numFmtId="167" fontId="28" fillId="0" borderId="53" xfId="0" applyNumberFormat="1" applyFont="1" applyBorder="1" applyAlignment="1">
      <alignment horizontal="right"/>
      <protection locked="0"/>
    </xf>
    <xf numFmtId="164" fontId="29" fillId="0" borderId="0" xfId="0" applyNumberFormat="1" applyFont="1" applyAlignment="1">
      <alignment horizontal="center"/>
      <protection locked="0"/>
    </xf>
    <xf numFmtId="0" fontId="29" fillId="0" borderId="0" xfId="0" applyFont="1" applyAlignment="1">
      <alignment horizontal="left" wrapText="1"/>
      <protection locked="0"/>
    </xf>
    <xf numFmtId="167" fontId="29" fillId="0" borderId="0" xfId="0" applyNumberFormat="1" applyFont="1" applyAlignment="1">
      <alignment horizontal="right"/>
      <protection locked="0"/>
    </xf>
    <xf numFmtId="164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7" fontId="0" fillId="0" borderId="0" xfId="0" applyNumberFormat="1" applyAlignment="1">
      <alignment horizontal="right" vertical="top"/>
      <protection locked="0"/>
    </xf>
    <xf numFmtId="164" fontId="8" fillId="0" borderId="0" xfId="0" applyNumberFormat="1" applyFont="1" applyBorder="1" applyAlignment="1">
      <alignment horizontal="center"/>
      <protection locked="0"/>
    </xf>
    <xf numFmtId="0" fontId="31" fillId="0" borderId="0" xfId="1" applyFont="1" applyAlignment="1">
      <alignment horizontal="left" wrapText="1"/>
      <protection locked="0"/>
    </xf>
    <xf numFmtId="0" fontId="30" fillId="0" borderId="0" xfId="1" applyFont="1" applyAlignment="1">
      <alignment horizontal="left" wrapText="1"/>
      <protection locked="0"/>
    </xf>
    <xf numFmtId="0" fontId="32" fillId="0" borderId="0" xfId="1" applyFont="1" applyAlignment="1">
      <alignment horizontal="left" wrapText="1"/>
      <protection locked="0"/>
    </xf>
    <xf numFmtId="0" fontId="8" fillId="0" borderId="0" xfId="0" applyFont="1" applyBorder="1" applyAlignment="1">
      <alignment horizontal="left" wrapText="1"/>
      <protection locked="0"/>
    </xf>
    <xf numFmtId="164" fontId="8" fillId="0" borderId="53" xfId="0" applyNumberFormat="1" applyFont="1" applyFill="1" applyBorder="1" applyAlignment="1">
      <alignment horizontal="center"/>
      <protection locked="0"/>
    </xf>
    <xf numFmtId="0" fontId="8" fillId="0" borderId="53" xfId="0" applyFont="1" applyFill="1" applyBorder="1" applyAlignment="1">
      <alignment horizontal="left" wrapText="1"/>
      <protection locked="0"/>
    </xf>
    <xf numFmtId="167" fontId="8" fillId="0" borderId="53" xfId="0" applyNumberFormat="1" applyFont="1" applyFill="1" applyBorder="1" applyAlignment="1">
      <alignment horizontal="right"/>
      <protection locked="0"/>
    </xf>
    <xf numFmtId="164" fontId="28" fillId="0" borderId="53" xfId="0" applyNumberFormat="1" applyFont="1" applyFill="1" applyBorder="1" applyAlignment="1">
      <alignment horizontal="center"/>
      <protection locked="0"/>
    </xf>
    <xf numFmtId="0" fontId="28" fillId="0" borderId="53" xfId="0" applyFont="1" applyFill="1" applyBorder="1" applyAlignment="1">
      <alignment horizontal="left" wrapText="1"/>
      <protection locked="0"/>
    </xf>
    <xf numFmtId="167" fontId="28" fillId="0" borderId="53" xfId="0" applyNumberFormat="1" applyFont="1" applyFill="1" applyBorder="1" applyAlignment="1">
      <alignment horizontal="right"/>
      <protection locked="0"/>
    </xf>
    <xf numFmtId="167" fontId="8" fillId="0" borderId="0" xfId="0" applyNumberFormat="1" applyFont="1" applyFill="1" applyBorder="1" applyAlignment="1">
      <alignment horizontal="right"/>
      <protection locked="0"/>
    </xf>
    <xf numFmtId="0" fontId="0" fillId="0" borderId="0" xfId="0" applyFill="1" applyAlignment="1">
      <alignment horizontal="left" vertical="top"/>
      <protection locked="0"/>
    </xf>
    <xf numFmtId="168" fontId="42" fillId="0" borderId="0" xfId="0" applyNumberFormat="1" applyFont="1" applyAlignment="1">
      <alignment horizontal="right"/>
      <protection locked="0"/>
    </xf>
    <xf numFmtId="167" fontId="27" fillId="0" borderId="0" xfId="0" applyNumberFormat="1" applyFont="1" applyFill="1" applyAlignment="1">
      <alignment horizontal="right"/>
      <protection locked="0"/>
    </xf>
    <xf numFmtId="169" fontId="35" fillId="0" borderId="55" xfId="0" applyNumberFormat="1" applyFont="1" applyFill="1" applyBorder="1" applyAlignment="1">
      <alignment horizontal="right"/>
      <protection locked="0"/>
    </xf>
    <xf numFmtId="167" fontId="35" fillId="0" borderId="53" xfId="0" applyNumberFormat="1" applyFont="1" applyFill="1" applyBorder="1" applyAlignment="1">
      <alignment horizontal="right"/>
      <protection locked="0"/>
    </xf>
    <xf numFmtId="167" fontId="26" fillId="0" borderId="0" xfId="0" applyNumberFormat="1" applyFont="1" applyFill="1" applyAlignment="1">
      <alignment horizontal="right"/>
      <protection locked="0"/>
    </xf>
    <xf numFmtId="169" fontId="35" fillId="0" borderId="0" xfId="0" applyNumberFormat="1" applyFont="1" applyFill="1" applyAlignment="1">
      <alignment horizontal="right"/>
      <protection locked="0"/>
    </xf>
    <xf numFmtId="167" fontId="37" fillId="0" borderId="0" xfId="1" applyNumberFormat="1" applyFont="1" applyFill="1" applyAlignment="1">
      <alignment horizontal="right"/>
      <protection locked="0"/>
    </xf>
    <xf numFmtId="169" fontId="43" fillId="0" borderId="0" xfId="0" applyNumberFormat="1" applyFont="1" applyFill="1" applyAlignment="1">
      <alignment horizontal="right"/>
      <protection locked="0"/>
    </xf>
    <xf numFmtId="169" fontId="35" fillId="0" borderId="55" xfId="0" applyNumberFormat="1" applyFont="1" applyFill="1" applyBorder="1" applyAlignment="1">
      <protection locked="0"/>
    </xf>
    <xf numFmtId="0" fontId="35" fillId="0" borderId="0" xfId="0" applyFont="1" applyFill="1" applyAlignment="1">
      <protection locked="0"/>
    </xf>
    <xf numFmtId="167" fontId="35" fillId="0" borderId="0" xfId="0" applyNumberFormat="1" applyFont="1" applyFill="1" applyBorder="1" applyAlignment="1">
      <protection locked="0"/>
    </xf>
    <xf numFmtId="0" fontId="43" fillId="0" borderId="0" xfId="0" applyFont="1" applyFill="1" applyAlignment="1">
      <protection locked="0"/>
    </xf>
    <xf numFmtId="167" fontId="40" fillId="0" borderId="0" xfId="0" applyNumberFormat="1" applyFont="1" applyFill="1" applyAlignment="1">
      <protection locked="0"/>
    </xf>
    <xf numFmtId="164" fontId="27" fillId="0" borderId="0" xfId="0" applyNumberFormat="1" applyFont="1" applyFill="1" applyAlignment="1">
      <alignment horizontal="center"/>
      <protection locked="0"/>
    </xf>
    <xf numFmtId="0" fontId="27" fillId="0" borderId="0" xfId="0" applyFont="1" applyFill="1" applyAlignment="1">
      <alignment horizontal="left" wrapText="1"/>
      <protection locked="0"/>
    </xf>
    <xf numFmtId="0" fontId="31" fillId="0" borderId="0" xfId="1" applyFont="1" applyFill="1" applyAlignment="1">
      <alignment horizontal="left" wrapText="1"/>
      <protection locked="0"/>
    </xf>
    <xf numFmtId="167" fontId="40" fillId="0" borderId="0" xfId="0" applyNumberFormat="1" applyFont="1" applyFill="1" applyAlignment="1">
      <alignment horizontal="right"/>
      <protection locked="0"/>
    </xf>
    <xf numFmtId="164" fontId="8" fillId="0" borderId="55" xfId="0" applyNumberFormat="1" applyFont="1" applyBorder="1" applyAlignment="1">
      <alignment horizontal="center"/>
      <protection locked="0"/>
    </xf>
    <xf numFmtId="0" fontId="8" fillId="0" borderId="55" xfId="0" applyFont="1" applyBorder="1" applyAlignment="1">
      <alignment horizontal="left" wrapText="1"/>
      <protection locked="0"/>
    </xf>
    <xf numFmtId="167" fontId="35" fillId="0" borderId="55" xfId="0" applyNumberFormat="1" applyFont="1" applyFill="1" applyBorder="1" applyAlignment="1">
      <alignment horizontal="right"/>
      <protection locked="0"/>
    </xf>
    <xf numFmtId="167" fontId="8" fillId="0" borderId="55" xfId="0" applyNumberFormat="1" applyFont="1" applyFill="1" applyBorder="1" applyAlignment="1">
      <alignment horizontal="right"/>
      <protection locked="0"/>
    </xf>
    <xf numFmtId="0" fontId="35" fillId="0" borderId="55" xfId="0" applyFont="1" applyFill="1" applyBorder="1" applyAlignment="1">
      <alignment horizontal="right"/>
      <protection locked="0"/>
    </xf>
    <xf numFmtId="167" fontId="8" fillId="0" borderId="55" xfId="0" applyNumberFormat="1" applyFont="1" applyBorder="1" applyAlignment="1">
      <alignment horizontal="right"/>
      <protection locked="0"/>
    </xf>
    <xf numFmtId="0" fontId="31" fillId="0" borderId="55" xfId="0" applyFont="1" applyBorder="1" applyAlignment="1">
      <alignment horizontal="left" wrapText="1"/>
      <protection locked="0"/>
    </xf>
    <xf numFmtId="167" fontId="36" fillId="0" borderId="55" xfId="0" applyNumberFormat="1" applyFont="1" applyFill="1" applyBorder="1" applyAlignment="1">
      <alignment horizontal="right"/>
      <protection locked="0"/>
    </xf>
    <xf numFmtId="167" fontId="8" fillId="0" borderId="55" xfId="0" applyNumberFormat="1" applyFont="1" applyFill="1" applyBorder="1" applyAlignment="1">
      <protection locked="0"/>
    </xf>
    <xf numFmtId="0" fontId="30" fillId="0" borderId="55" xfId="1" applyFont="1" applyBorder="1" applyAlignment="1">
      <alignment horizontal="left" wrapText="1"/>
      <protection locked="0"/>
    </xf>
    <xf numFmtId="167" fontId="37" fillId="0" borderId="55" xfId="1" applyNumberFormat="1" applyFont="1" applyFill="1" applyBorder="1" applyAlignment="1">
      <alignment horizontal="right"/>
      <protection locked="0"/>
    </xf>
    <xf numFmtId="0" fontId="31" fillId="0" borderId="55" xfId="1" applyFont="1" applyBorder="1" applyAlignment="1">
      <alignment horizontal="left" wrapText="1"/>
      <protection locked="0"/>
    </xf>
    <xf numFmtId="0" fontId="32" fillId="0" borderId="55" xfId="1" applyFont="1" applyBorder="1" applyAlignment="1">
      <alignment horizontal="left" wrapText="1"/>
      <protection locked="0"/>
    </xf>
    <xf numFmtId="169" fontId="43" fillId="0" borderId="55" xfId="0" applyNumberFormat="1" applyFont="1" applyFill="1" applyBorder="1" applyAlignment="1">
      <alignment horizontal="right"/>
      <protection locked="0"/>
    </xf>
    <xf numFmtId="167" fontId="36" fillId="0" borderId="55" xfId="1" applyNumberFormat="1" applyFont="1" applyFill="1" applyBorder="1" applyAlignment="1">
      <alignment horizontal="right"/>
      <protection locked="0"/>
    </xf>
    <xf numFmtId="167" fontId="43" fillId="0" borderId="55" xfId="0" applyNumberFormat="1" applyFont="1" applyFill="1" applyBorder="1" applyAlignment="1">
      <alignment horizontal="right"/>
      <protection locked="0"/>
    </xf>
    <xf numFmtId="0" fontId="43" fillId="0" borderId="55" xfId="0" applyFont="1" applyFill="1" applyBorder="1" applyAlignment="1">
      <alignment horizontal="right"/>
      <protection locked="0"/>
    </xf>
    <xf numFmtId="0" fontId="0" fillId="0" borderId="55" xfId="0" applyBorder="1" applyAlignment="1">
      <alignment horizontal="left" vertical="top"/>
      <protection locked="0"/>
    </xf>
    <xf numFmtId="167" fontId="35" fillId="0" borderId="55" xfId="0" applyNumberFormat="1" applyFont="1" applyFill="1" applyBorder="1" applyAlignment="1">
      <protection locked="0"/>
    </xf>
    <xf numFmtId="167" fontId="37" fillId="0" borderId="55" xfId="1" applyNumberFormat="1" applyFont="1" applyFill="1" applyBorder="1" applyAlignment="1">
      <protection locked="0"/>
    </xf>
    <xf numFmtId="167" fontId="36" fillId="0" borderId="55" xfId="1" applyNumberFormat="1" applyFont="1" applyFill="1" applyBorder="1" applyAlignment="1">
      <protection locked="0"/>
    </xf>
    <xf numFmtId="0" fontId="35" fillId="0" borderId="55" xfId="0" applyFont="1" applyFill="1" applyBorder="1" applyAlignment="1">
      <protection locked="0"/>
    </xf>
    <xf numFmtId="167" fontId="43" fillId="0" borderId="55" xfId="0" applyNumberFormat="1" applyFont="1" applyFill="1" applyBorder="1" applyAlignment="1">
      <protection locked="0"/>
    </xf>
    <xf numFmtId="164" fontId="28" fillId="0" borderId="55" xfId="0" applyNumberFormat="1" applyFont="1" applyBorder="1" applyAlignment="1">
      <alignment horizontal="center"/>
      <protection locked="0"/>
    </xf>
    <xf numFmtId="0" fontId="28" fillId="0" borderId="55" xfId="0" applyFont="1" applyBorder="1" applyAlignment="1">
      <alignment horizontal="left" wrapText="1"/>
      <protection locked="0"/>
    </xf>
    <xf numFmtId="167" fontId="39" fillId="0" borderId="55" xfId="0" applyNumberFormat="1" applyFont="1" applyFill="1" applyBorder="1" applyAlignment="1">
      <protection locked="0"/>
    </xf>
    <xf numFmtId="167" fontId="28" fillId="0" borderId="55" xfId="0" applyNumberFormat="1" applyFont="1" applyFill="1" applyBorder="1" applyAlignment="1">
      <alignment horizontal="right"/>
      <protection locked="0"/>
    </xf>
    <xf numFmtId="167" fontId="38" fillId="0" borderId="55" xfId="1" applyNumberFormat="1" applyFont="1" applyFill="1" applyBorder="1" applyAlignment="1">
      <protection locked="0"/>
    </xf>
    <xf numFmtId="0" fontId="8" fillId="0" borderId="16" xfId="0" applyFont="1" applyBorder="1" applyAlignment="1">
      <alignment horizontal="left" wrapText="1"/>
      <protection locked="0"/>
    </xf>
    <xf numFmtId="167" fontId="35" fillId="0" borderId="18" xfId="0" applyNumberFormat="1" applyFont="1" applyFill="1" applyBorder="1" applyAlignment="1">
      <protection locked="0"/>
    </xf>
    <xf numFmtId="0" fontId="8" fillId="0" borderId="16" xfId="0" applyFont="1" applyFill="1" applyBorder="1" applyAlignment="1">
      <alignment horizontal="left" wrapText="1"/>
      <protection locked="0"/>
    </xf>
    <xf numFmtId="0" fontId="8" fillId="0" borderId="55" xfId="0" applyFont="1" applyFill="1" applyBorder="1" applyAlignment="1">
      <alignment horizontal="left" wrapText="1"/>
      <protection locked="0"/>
    </xf>
    <xf numFmtId="0" fontId="35" fillId="0" borderId="55" xfId="0" applyFont="1" applyFill="1" applyBorder="1" applyAlignment="1">
      <alignment horizontal="right" vertical="top"/>
      <protection locked="0"/>
    </xf>
    <xf numFmtId="167" fontId="35" fillId="0" borderId="18" xfId="0" applyNumberFormat="1" applyFont="1" applyFill="1" applyBorder="1" applyAlignment="1">
      <alignment horizontal="right"/>
      <protection locked="0"/>
    </xf>
    <xf numFmtId="167" fontId="39" fillId="0" borderId="18" xfId="0" applyNumberFormat="1" applyFont="1" applyFill="1" applyBorder="1" applyAlignment="1">
      <alignment horizontal="right"/>
      <protection locked="0"/>
    </xf>
    <xf numFmtId="164" fontId="8" fillId="0" borderId="55" xfId="0" applyNumberFormat="1" applyFont="1" applyFill="1" applyBorder="1" applyAlignment="1">
      <alignment horizontal="center"/>
      <protection locked="0"/>
    </xf>
    <xf numFmtId="0" fontId="30" fillId="0" borderId="55" xfId="1" applyFont="1" applyFill="1" applyBorder="1" applyAlignment="1">
      <alignment horizontal="left" wrapText="1"/>
      <protection locked="0"/>
    </xf>
    <xf numFmtId="0" fontId="31" fillId="0" borderId="55" xfId="1" applyFont="1" applyFill="1" applyBorder="1" applyAlignment="1">
      <alignment horizontal="left" wrapText="1"/>
      <protection locked="0"/>
    </xf>
    <xf numFmtId="0" fontId="32" fillId="0" borderId="55" xfId="1" applyFont="1" applyFill="1" applyBorder="1" applyAlignment="1">
      <alignment horizontal="left" wrapText="1"/>
      <protection locked="0"/>
    </xf>
    <xf numFmtId="164" fontId="28" fillId="0" borderId="55" xfId="0" applyNumberFormat="1" applyFont="1" applyFill="1" applyBorder="1" applyAlignment="1">
      <alignment horizontal="center"/>
      <protection locked="0"/>
    </xf>
    <xf numFmtId="0" fontId="28" fillId="0" borderId="55" xfId="0" applyFont="1" applyFill="1" applyBorder="1" applyAlignment="1">
      <alignment horizontal="left" wrapText="1"/>
      <protection locked="0"/>
    </xf>
    <xf numFmtId="0" fontId="0" fillId="0" borderId="55" xfId="0" applyFill="1" applyBorder="1" applyAlignment="1">
      <alignment horizontal="left" vertical="top"/>
      <protection locked="0"/>
    </xf>
    <xf numFmtId="0" fontId="34" fillId="0" borderId="55" xfId="0" applyFont="1" applyFill="1" applyBorder="1" applyAlignment="1">
      <alignment horizontal="left" wrapText="1"/>
      <protection locked="0"/>
    </xf>
    <xf numFmtId="169" fontId="44" fillId="0" borderId="55" xfId="0" applyNumberFormat="1" applyFont="1" applyFill="1" applyBorder="1" applyAlignment="1">
      <protection locked="0"/>
    </xf>
    <xf numFmtId="169" fontId="44" fillId="0" borderId="55" xfId="0" applyNumberFormat="1" applyFont="1" applyFill="1" applyBorder="1" applyAlignment="1">
      <alignment horizontal="right"/>
      <protection locked="0"/>
    </xf>
    <xf numFmtId="0" fontId="44" fillId="0" borderId="55" xfId="0" applyFont="1" applyFill="1" applyBorder="1" applyAlignment="1">
      <alignment horizontal="right"/>
      <protection locked="0"/>
    </xf>
    <xf numFmtId="0" fontId="44" fillId="0" borderId="55" xfId="0" applyFont="1" applyFill="1" applyBorder="1" applyAlignment="1">
      <protection locked="0"/>
    </xf>
    <xf numFmtId="166" fontId="18" fillId="0" borderId="53" xfId="0" applyNumberFormat="1" applyFont="1" applyFill="1" applyBorder="1" applyAlignment="1" applyProtection="1">
      <alignment horizontal="right"/>
    </xf>
    <xf numFmtId="166" fontId="18" fillId="0" borderId="18" xfId="0" applyNumberFormat="1" applyFont="1" applyFill="1" applyBorder="1" applyAlignment="1" applyProtection="1">
      <alignment horizontal="right"/>
    </xf>
    <xf numFmtId="166" fontId="22" fillId="0" borderId="53" xfId="0" applyNumberFormat="1" applyFont="1" applyFill="1" applyBorder="1" applyAlignment="1" applyProtection="1">
      <alignment horizontal="right"/>
    </xf>
    <xf numFmtId="2" fontId="22" fillId="0" borderId="18" xfId="0" applyNumberFormat="1" applyFont="1" applyFill="1" applyBorder="1" applyAlignment="1" applyProtection="1">
      <alignment horizontal="right"/>
    </xf>
    <xf numFmtId="166" fontId="23" fillId="0" borderId="53" xfId="0" applyNumberFormat="1" applyFont="1" applyFill="1" applyBorder="1" applyAlignment="1">
      <alignment horizontal="right"/>
      <protection locked="0"/>
    </xf>
    <xf numFmtId="166" fontId="23" fillId="0" borderId="53" xfId="0" applyNumberFormat="1" applyFont="1" applyFill="1" applyBorder="1" applyAlignment="1">
      <alignment horizontal="right" vertical="top"/>
      <protection locked="0"/>
    </xf>
    <xf numFmtId="2" fontId="23" fillId="0" borderId="18" xfId="0" applyNumberFormat="1" applyFont="1" applyFill="1" applyBorder="1" applyAlignment="1">
      <alignment horizontal="right"/>
      <protection locked="0"/>
    </xf>
    <xf numFmtId="167" fontId="29" fillId="0" borderId="0" xfId="1" applyNumberFormat="1" applyFont="1" applyAlignment="1">
      <alignment horizontal="right"/>
      <protection locked="0"/>
    </xf>
    <xf numFmtId="0" fontId="33" fillId="0" borderId="0" xfId="0" applyFont="1" applyAlignment="1">
      <alignment horizontal="left" vertical="top"/>
      <protection locked="0"/>
    </xf>
    <xf numFmtId="0" fontId="0" fillId="0" borderId="0" xfId="0" applyBorder="1" applyAlignment="1">
      <alignment horizontal="left" vertical="top"/>
      <protection locked="0"/>
    </xf>
    <xf numFmtId="2" fontId="33" fillId="0" borderId="0" xfId="0" applyNumberFormat="1" applyFont="1" applyBorder="1" applyAlignment="1">
      <alignment horizontal="left" vertical="top" wrapText="1"/>
      <protection locked="0"/>
    </xf>
    <xf numFmtId="170" fontId="0" fillId="0" borderId="0" xfId="0" applyNumberFormat="1" applyBorder="1" applyAlignment="1">
      <alignment horizontal="left" vertical="top"/>
      <protection locked="0"/>
    </xf>
    <xf numFmtId="167" fontId="26" fillId="0" borderId="0" xfId="1" applyNumberFormat="1" applyFont="1" applyBorder="1" applyAlignment="1">
      <alignment horizontal="right"/>
      <protection locked="0"/>
    </xf>
    <xf numFmtId="171" fontId="0" fillId="0" borderId="0" xfId="0" applyNumberFormat="1" applyBorder="1" applyAlignment="1">
      <alignment horizontal="left" vertical="top"/>
      <protection locked="0"/>
    </xf>
    <xf numFmtId="2" fontId="33" fillId="0" borderId="0" xfId="0" applyNumberFormat="1" applyFont="1" applyBorder="1" applyAlignment="1">
      <alignment horizontal="left" vertical="top"/>
      <protection locked="0"/>
    </xf>
    <xf numFmtId="168" fontId="0" fillId="0" borderId="0" xfId="0" applyNumberFormat="1" applyBorder="1" applyAlignment="1">
      <alignment horizontal="left" vertical="top"/>
      <protection locked="0"/>
    </xf>
    <xf numFmtId="167" fontId="0" fillId="0" borderId="0" xfId="0" applyNumberFormat="1" applyBorder="1" applyAlignment="1">
      <alignment horizontal="left" vertical="top"/>
      <protection locked="0"/>
    </xf>
    <xf numFmtId="169" fontId="35" fillId="0" borderId="0" xfId="0" applyNumberFormat="1" applyFont="1" applyFill="1" applyBorder="1" applyAlignment="1">
      <alignment horizontal="right"/>
      <protection locked="0"/>
    </xf>
    <xf numFmtId="49" fontId="33" fillId="0" borderId="0" xfId="0" applyNumberFormat="1" applyFont="1" applyAlignment="1">
      <alignment horizontal="left"/>
      <protection locked="0"/>
    </xf>
    <xf numFmtId="0" fontId="33" fillId="0" borderId="0" xfId="0" applyFont="1" applyAlignment="1">
      <alignment horizontal="right" vertical="top"/>
      <protection locked="0"/>
    </xf>
    <xf numFmtId="0" fontId="33" fillId="0" borderId="0" xfId="0" applyFont="1" applyAlignment="1">
      <alignment horizontal="right"/>
      <protection locked="0"/>
    </xf>
    <xf numFmtId="49" fontId="33" fillId="0" borderId="0" xfId="0" applyNumberFormat="1" applyFont="1" applyAlignment="1">
      <alignment horizontal="right"/>
      <protection locked="0"/>
    </xf>
    <xf numFmtId="167" fontId="0" fillId="0" borderId="0" xfId="0" applyNumberFormat="1" applyFont="1" applyAlignment="1">
      <alignment horizontal="left" vertical="top"/>
      <protection locked="0"/>
    </xf>
    <xf numFmtId="167" fontId="0" fillId="0" borderId="0" xfId="0" applyNumberFormat="1" applyAlignment="1">
      <alignment horizontal="left" vertical="top"/>
      <protection locked="0"/>
    </xf>
    <xf numFmtId="170" fontId="0" fillId="0" borderId="0" xfId="0" applyNumberFormat="1" applyFont="1" applyAlignment="1">
      <alignment horizontal="left" vertical="top"/>
      <protection locked="0"/>
    </xf>
    <xf numFmtId="0" fontId="0" fillId="0" borderId="0" xfId="0" applyFont="1" applyFill="1" applyAlignment="1">
      <alignment horizontal="left" vertical="top"/>
      <protection locked="0"/>
    </xf>
    <xf numFmtId="0" fontId="41" fillId="0" borderId="0" xfId="0" applyFont="1" applyFill="1" applyAlignment="1">
      <alignment horizontal="right" vertical="center"/>
      <protection locked="0"/>
    </xf>
    <xf numFmtId="14" fontId="8" fillId="0" borderId="15" xfId="0" applyNumberFormat="1" applyFont="1" applyBorder="1" applyAlignment="1" applyProtection="1">
      <alignment horizontal="center" vertical="center"/>
    </xf>
    <xf numFmtId="0" fontId="0" fillId="0" borderId="0" xfId="0" applyFill="1" applyBorder="1" applyAlignment="1">
      <alignment horizontal="left" vertical="top"/>
      <protection locked="0"/>
    </xf>
    <xf numFmtId="0" fontId="33" fillId="0" borderId="0" xfId="0" applyFont="1" applyFill="1" applyBorder="1" applyAlignment="1">
      <alignment horizontal="right"/>
      <protection locked="0"/>
    </xf>
    <xf numFmtId="0" fontId="0" fillId="0" borderId="0" xfId="0" applyFont="1" applyFill="1" applyBorder="1" applyAlignment="1">
      <alignment horizontal="left" vertical="top"/>
      <protection locked="0"/>
    </xf>
    <xf numFmtId="49" fontId="33" fillId="0" borderId="0" xfId="0" applyNumberFormat="1" applyFont="1" applyFill="1" applyBorder="1" applyAlignment="1">
      <alignment horizontal="right"/>
      <protection locked="0"/>
    </xf>
    <xf numFmtId="167" fontId="26" fillId="0" borderId="0" xfId="0" applyNumberFormat="1" applyFont="1" applyFill="1" applyBorder="1" applyAlignment="1">
      <alignment horizontal="right"/>
      <protection locked="0"/>
    </xf>
    <xf numFmtId="49" fontId="33" fillId="0" borderId="0" xfId="0" applyNumberFormat="1" applyFont="1" applyFill="1" applyBorder="1" applyAlignment="1">
      <alignment horizontal="left"/>
      <protection locked="0"/>
    </xf>
    <xf numFmtId="170" fontId="0" fillId="0" borderId="0" xfId="0" applyNumberFormat="1" applyFill="1" applyBorder="1" applyAlignment="1">
      <alignment horizontal="left" vertical="top"/>
      <protection locked="0"/>
    </xf>
    <xf numFmtId="167" fontId="0" fillId="0" borderId="0" xfId="0" applyNumberFormat="1" applyFont="1" applyFill="1" applyBorder="1" applyAlignment="1">
      <alignment horizontal="left" vertical="top"/>
      <protection locked="0"/>
    </xf>
    <xf numFmtId="0" fontId="33" fillId="0" borderId="0" xfId="0" applyFont="1" applyFill="1" applyBorder="1" applyAlignment="1">
      <alignment horizontal="right" vertical="top"/>
      <protection locked="0"/>
    </xf>
    <xf numFmtId="2" fontId="0" fillId="0" borderId="0" xfId="0" applyNumberFormat="1" applyFill="1" applyBorder="1" applyAlignment="1">
      <alignment horizontal="left" vertical="top"/>
      <protection locked="0"/>
    </xf>
    <xf numFmtId="170" fontId="0" fillId="0" borderId="0" xfId="0" applyNumberFormat="1" applyFont="1" applyFill="1" applyBorder="1" applyAlignment="1">
      <alignment horizontal="left" vertical="top"/>
      <protection locked="0"/>
    </xf>
    <xf numFmtId="167" fontId="0" fillId="0" borderId="0" xfId="0" applyNumberFormat="1" applyFill="1" applyBorder="1" applyAlignment="1">
      <alignment horizontal="left" vertical="top"/>
      <protection locked="0"/>
    </xf>
    <xf numFmtId="0" fontId="2" fillId="0" borderId="0" xfId="0" applyFont="1" applyFill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horizontal="left"/>
    </xf>
    <xf numFmtId="0" fontId="33" fillId="0" borderId="0" xfId="0" applyFont="1" applyFill="1" applyAlignment="1">
      <alignment horizontal="right"/>
      <protection locked="0"/>
    </xf>
    <xf numFmtId="49" fontId="33" fillId="0" borderId="0" xfId="0" applyNumberFormat="1" applyFont="1" applyFill="1" applyAlignment="1">
      <alignment horizontal="right"/>
      <protection locked="0"/>
    </xf>
    <xf numFmtId="49" fontId="33" fillId="0" borderId="0" xfId="0" applyNumberFormat="1" applyFont="1" applyFill="1" applyAlignment="1">
      <alignment horizontal="left"/>
      <protection locked="0"/>
    </xf>
    <xf numFmtId="167" fontId="0" fillId="0" borderId="0" xfId="0" applyNumberFormat="1" applyFont="1" applyFill="1" applyAlignment="1">
      <alignment horizontal="left" vertical="top"/>
      <protection locked="0"/>
    </xf>
    <xf numFmtId="0" fontId="33" fillId="0" borderId="0" xfId="0" applyFont="1" applyFill="1" applyAlignment="1">
      <alignment horizontal="right" vertical="top"/>
      <protection locked="0"/>
    </xf>
    <xf numFmtId="170" fontId="0" fillId="0" borderId="0" xfId="0" applyNumberFormat="1" applyFill="1" applyAlignment="1">
      <alignment horizontal="left" vertical="top"/>
      <protection locked="0"/>
    </xf>
    <xf numFmtId="170" fontId="0" fillId="0" borderId="0" xfId="0" applyNumberFormat="1" applyFont="1" applyFill="1" applyAlignment="1">
      <alignment horizontal="left" vertical="top"/>
      <protection locked="0"/>
    </xf>
    <xf numFmtId="167" fontId="0" fillId="0" borderId="0" xfId="0" applyNumberFormat="1" applyFill="1" applyAlignment="1">
      <alignment horizontal="left" vertical="top"/>
      <protection locked="0"/>
    </xf>
    <xf numFmtId="0" fontId="35" fillId="0" borderId="0" xfId="0" applyFont="1" applyFill="1" applyBorder="1" applyAlignment="1">
      <protection locked="0"/>
    </xf>
    <xf numFmtId="169" fontId="35" fillId="0" borderId="0" xfId="0" applyNumberFormat="1" applyFont="1" applyFill="1" applyBorder="1" applyAlignment="1">
      <protection locked="0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57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56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57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56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 wrapText="1"/>
    </xf>
  </cellXfs>
  <cellStyles count="2">
    <cellStyle name="Normal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85"/>
  <sheetViews>
    <sheetView showGridLines="0" showZeros="0" tabSelected="1" zoomScaleNormal="100" workbookViewId="0">
      <pane ySplit="3" topLeftCell="A4" activePane="bottomLeft" state="frozenSplit"/>
      <selection pane="bottomLeft" activeCell="P16" sqref="P16"/>
    </sheetView>
  </sheetViews>
  <sheetFormatPr defaultColWidth="10.42578125" defaultRowHeight="11.95" customHeight="1"/>
  <cols>
    <col min="1" max="1" width="3.28515625" style="2" customWidth="1"/>
    <col min="2" max="2" width="2.28515625" style="2" customWidth="1"/>
    <col min="3" max="3" width="3.85546875" style="2" customWidth="1"/>
    <col min="4" max="4" width="8.28515625" style="2" customWidth="1"/>
    <col min="5" max="5" width="15.85546875" style="2" customWidth="1"/>
    <col min="6" max="6" width="1.140625" style="2" customWidth="1"/>
    <col min="7" max="7" width="3.28515625" style="2" customWidth="1"/>
    <col min="8" max="8" width="4.140625" style="2" customWidth="1"/>
    <col min="9" max="9" width="10.28515625" style="2" customWidth="1"/>
    <col min="10" max="10" width="15.85546875" style="2" customWidth="1"/>
    <col min="11" max="11" width="1" style="2" customWidth="1"/>
    <col min="12" max="12" width="3.28515625" style="2" customWidth="1"/>
    <col min="13" max="13" width="4.42578125" style="2" customWidth="1"/>
    <col min="14" max="14" width="5.7109375" style="2" customWidth="1"/>
    <col min="15" max="15" width="3.7109375" style="2" customWidth="1"/>
    <col min="16" max="16" width="13.28515625" style="2" customWidth="1"/>
    <col min="17" max="17" width="5" style="2" customWidth="1"/>
    <col min="18" max="18" width="15.85546875" style="2" customWidth="1"/>
    <col min="19" max="19" width="0.85546875" style="2" customWidth="1"/>
    <col min="20" max="20" width="10.42578125" style="1"/>
    <col min="21" max="21" width="24.140625" style="1" customWidth="1"/>
    <col min="22" max="22" width="18.42578125" style="1" customWidth="1"/>
    <col min="23" max="23" width="11.28515625" style="1" bestFit="1" customWidth="1"/>
    <col min="24" max="24" width="15.28515625" style="1" customWidth="1"/>
    <col min="25" max="25" width="14.85546875" style="1" customWidth="1"/>
    <col min="26" max="26" width="14" style="1" customWidth="1"/>
    <col min="27" max="27" width="13.7109375" style="1" bestFit="1" customWidth="1"/>
    <col min="28" max="29" width="10.42578125" style="1"/>
    <col min="30" max="30" width="11.28515625" style="1" bestFit="1" customWidth="1"/>
    <col min="31" max="16384" width="10.42578125" style="1"/>
  </cols>
  <sheetData>
    <row r="1" spans="1:22" s="2" customFormat="1" ht="3.75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1:22" s="2" customFormat="1" ht="19.45" customHeight="1">
      <c r="A2" s="6"/>
      <c r="B2" s="7"/>
      <c r="C2" s="7"/>
      <c r="D2" s="7"/>
      <c r="E2" s="7"/>
      <c r="F2" s="7"/>
      <c r="G2" s="8" t="s">
        <v>0</v>
      </c>
      <c r="H2" s="9"/>
      <c r="I2" s="7"/>
      <c r="J2" s="7"/>
      <c r="K2" s="7"/>
      <c r="L2" s="7"/>
      <c r="M2" s="7"/>
      <c r="N2" s="7"/>
      <c r="O2" s="7"/>
      <c r="P2" s="7"/>
      <c r="Q2" s="7"/>
      <c r="R2" s="7"/>
      <c r="S2" s="10"/>
      <c r="U2" s="254" t="s">
        <v>579</v>
      </c>
      <c r="V2" s="254" t="s">
        <v>580</v>
      </c>
    </row>
    <row r="3" spans="1:22" s="2" customFormat="1" ht="9.1" customHeight="1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</row>
    <row r="4" spans="1:22" s="2" customFormat="1" ht="7.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5"/>
      <c r="Q4" s="15"/>
      <c r="R4" s="15"/>
      <c r="S4" s="17"/>
    </row>
    <row r="5" spans="1:22" s="2" customFormat="1" ht="24.8" customHeight="1">
      <c r="A5" s="18"/>
      <c r="B5" s="16" t="s">
        <v>1</v>
      </c>
      <c r="C5" s="16"/>
      <c r="D5" s="16"/>
      <c r="E5" s="307" t="s">
        <v>2</v>
      </c>
      <c r="F5" s="308"/>
      <c r="G5" s="308"/>
      <c r="H5" s="308"/>
      <c r="I5" s="308"/>
      <c r="J5" s="308"/>
      <c r="K5" s="308"/>
      <c r="L5" s="308"/>
      <c r="M5" s="309"/>
      <c r="N5" s="16"/>
      <c r="O5" s="16"/>
      <c r="P5" s="16" t="s">
        <v>3</v>
      </c>
      <c r="Q5" s="19"/>
      <c r="R5" s="20"/>
      <c r="S5" s="21"/>
    </row>
    <row r="6" spans="1:22" s="2" customFormat="1" ht="24.8" customHeight="1">
      <c r="A6" s="18"/>
      <c r="B6" s="16"/>
      <c r="C6" s="16"/>
      <c r="D6" s="16"/>
      <c r="E6" s="310"/>
      <c r="F6" s="311"/>
      <c r="G6" s="311"/>
      <c r="H6" s="311"/>
      <c r="I6" s="311"/>
      <c r="J6" s="311"/>
      <c r="K6" s="311"/>
      <c r="L6" s="311"/>
      <c r="M6" s="312"/>
      <c r="N6" s="16"/>
      <c r="O6" s="16"/>
      <c r="P6" s="16" t="s">
        <v>4</v>
      </c>
      <c r="Q6" s="22"/>
      <c r="R6" s="23"/>
      <c r="S6" s="21"/>
    </row>
    <row r="7" spans="1:22" s="2" customFormat="1" ht="24.8" customHeight="1">
      <c r="A7" s="18"/>
      <c r="B7" s="16"/>
      <c r="C7" s="16"/>
      <c r="D7" s="16"/>
      <c r="E7" s="313"/>
      <c r="F7" s="314"/>
      <c r="G7" s="314"/>
      <c r="H7" s="314"/>
      <c r="I7" s="314"/>
      <c r="J7" s="314"/>
      <c r="K7" s="314"/>
      <c r="L7" s="314"/>
      <c r="M7" s="315"/>
      <c r="N7" s="16"/>
      <c r="O7" s="16"/>
      <c r="P7" s="16" t="s">
        <v>5</v>
      </c>
      <c r="Q7" s="24" t="s">
        <v>6</v>
      </c>
      <c r="R7" s="25"/>
      <c r="S7" s="21"/>
    </row>
    <row r="8" spans="1:22" s="2" customFormat="1" ht="24.8" customHeight="1">
      <c r="A8" s="18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 t="s">
        <v>7</v>
      </c>
      <c r="Q8" s="16"/>
      <c r="R8" s="16" t="s">
        <v>8</v>
      </c>
      <c r="S8" s="21"/>
    </row>
    <row r="9" spans="1:22" s="2" customFormat="1" ht="24.8" customHeight="1">
      <c r="A9" s="18"/>
      <c r="B9" s="16" t="s">
        <v>9</v>
      </c>
      <c r="C9" s="16"/>
      <c r="D9" s="16"/>
      <c r="E9" s="316" t="s">
        <v>10</v>
      </c>
      <c r="F9" s="317"/>
      <c r="G9" s="317"/>
      <c r="H9" s="317"/>
      <c r="I9" s="317"/>
      <c r="J9" s="317"/>
      <c r="K9" s="317"/>
      <c r="L9" s="317"/>
      <c r="M9" s="318"/>
      <c r="N9" s="16"/>
      <c r="O9" s="16"/>
      <c r="P9" s="26"/>
      <c r="Q9" s="16"/>
      <c r="R9" s="26"/>
      <c r="S9" s="21"/>
    </row>
    <row r="10" spans="1:22" s="2" customFormat="1" ht="24.8" customHeight="1">
      <c r="A10" s="27"/>
      <c r="B10" s="16" t="s">
        <v>11</v>
      </c>
      <c r="C10" s="16"/>
      <c r="D10" s="16"/>
      <c r="E10" s="319" t="s">
        <v>12</v>
      </c>
      <c r="F10" s="320"/>
      <c r="G10" s="320"/>
      <c r="H10" s="320"/>
      <c r="I10" s="320"/>
      <c r="J10" s="320"/>
      <c r="K10" s="320"/>
      <c r="L10" s="320"/>
      <c r="M10" s="321"/>
      <c r="N10" s="16"/>
      <c r="O10" s="16"/>
      <c r="P10" s="26"/>
      <c r="Q10" s="16"/>
      <c r="R10" s="26"/>
      <c r="S10" s="21"/>
    </row>
    <row r="11" spans="1:22" s="2" customFormat="1" ht="24.8" customHeight="1" thickBot="1">
      <c r="A11" s="18"/>
      <c r="B11" s="16" t="s">
        <v>13</v>
      </c>
      <c r="C11" s="16"/>
      <c r="D11" s="16"/>
      <c r="E11" s="319" t="s">
        <v>14</v>
      </c>
      <c r="F11" s="320"/>
      <c r="G11" s="320"/>
      <c r="H11" s="320"/>
      <c r="I11" s="320"/>
      <c r="J11" s="320"/>
      <c r="K11" s="320"/>
      <c r="L11" s="320"/>
      <c r="M11" s="321"/>
      <c r="N11" s="16"/>
      <c r="O11" s="16"/>
      <c r="P11" s="26"/>
      <c r="Q11" s="16"/>
      <c r="R11" s="26"/>
      <c r="S11" s="21"/>
    </row>
    <row r="12" spans="1:22" s="2" customFormat="1" ht="12.85" hidden="1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pans="1:22" s="2" customFormat="1" ht="24.05" customHeight="1" thickBot="1">
      <c r="A13" s="29"/>
      <c r="B13" s="305" t="s">
        <v>15</v>
      </c>
      <c r="C13" s="305"/>
      <c r="D13" s="305"/>
      <c r="E13" s="300" t="s">
        <v>14</v>
      </c>
      <c r="F13" s="301"/>
      <c r="G13" s="301"/>
      <c r="H13" s="301"/>
      <c r="I13" s="301"/>
      <c r="J13" s="301"/>
      <c r="K13" s="301"/>
      <c r="L13" s="301"/>
      <c r="M13" s="302"/>
      <c r="N13" s="28"/>
      <c r="O13" s="28"/>
      <c r="P13" s="30"/>
      <c r="Q13" s="28"/>
      <c r="R13" s="30"/>
      <c r="S13" s="31"/>
    </row>
    <row r="14" spans="1:22" s="2" customFormat="1" ht="11.95" customHeight="1">
      <c r="A14" s="29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31"/>
    </row>
    <row r="15" spans="1:22" s="2" customFormat="1" ht="17.3" customHeight="1">
      <c r="A15" s="18"/>
      <c r="B15" s="16"/>
      <c r="C15" s="16"/>
      <c r="D15" s="16"/>
      <c r="E15" s="16" t="s">
        <v>16</v>
      </c>
      <c r="F15" s="16"/>
      <c r="G15" s="28"/>
      <c r="H15" s="16"/>
      <c r="I15" s="16"/>
      <c r="J15" s="16"/>
      <c r="K15" s="16"/>
      <c r="L15" s="16"/>
      <c r="M15" s="16"/>
      <c r="N15" s="16"/>
      <c r="O15" s="16"/>
      <c r="P15" s="16" t="s">
        <v>17</v>
      </c>
      <c r="Q15" s="16"/>
      <c r="R15" s="16" t="s">
        <v>18</v>
      </c>
      <c r="S15" s="21"/>
    </row>
    <row r="16" spans="1:22" s="2" customFormat="1" ht="17.3" customHeight="1">
      <c r="A16" s="18"/>
      <c r="B16" s="16"/>
      <c r="C16" s="16"/>
      <c r="D16" s="16"/>
      <c r="E16" s="32"/>
      <c r="F16" s="16"/>
      <c r="G16" s="28"/>
      <c r="H16" s="28"/>
      <c r="I16" s="28"/>
      <c r="J16" s="16"/>
      <c r="K16" s="16"/>
      <c r="L16" s="16"/>
      <c r="M16" s="16"/>
      <c r="N16" s="16"/>
      <c r="O16" s="16"/>
      <c r="P16" s="273"/>
      <c r="Q16" s="16"/>
      <c r="R16" s="32"/>
      <c r="S16" s="21"/>
    </row>
    <row r="17" spans="1:31" s="2" customFormat="1" ht="6.8" customHeight="1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</row>
    <row r="18" spans="1:31" s="2" customFormat="1" ht="23.2" customHeight="1">
      <c r="A18" s="36"/>
      <c r="B18" s="37"/>
      <c r="C18" s="37"/>
      <c r="D18" s="37"/>
      <c r="E18" s="38" t="s">
        <v>19</v>
      </c>
      <c r="F18" s="37"/>
      <c r="G18" s="37"/>
      <c r="H18" s="37"/>
      <c r="I18" s="37"/>
      <c r="J18" s="37"/>
      <c r="K18" s="37"/>
      <c r="L18" s="37"/>
      <c r="M18" s="37"/>
      <c r="N18" s="37"/>
      <c r="O18" s="39"/>
      <c r="P18" s="37"/>
      <c r="Q18" s="37"/>
      <c r="R18" s="37"/>
      <c r="S18" s="40"/>
    </row>
    <row r="19" spans="1:31" s="2" customFormat="1" ht="21.75" customHeight="1">
      <c r="A19" s="41" t="s">
        <v>20</v>
      </c>
      <c r="B19" s="42"/>
      <c r="C19" s="42"/>
      <c r="D19" s="43"/>
      <c r="E19" s="44" t="s">
        <v>21</v>
      </c>
      <c r="F19" s="43"/>
      <c r="G19" s="44" t="s">
        <v>22</v>
      </c>
      <c r="H19" s="42"/>
      <c r="I19" s="45"/>
      <c r="J19" s="46" t="s">
        <v>21</v>
      </c>
      <c r="K19" s="43"/>
      <c r="L19" s="44" t="s">
        <v>23</v>
      </c>
      <c r="M19" s="42"/>
      <c r="N19" s="42"/>
      <c r="O19" s="47"/>
      <c r="P19" s="43"/>
      <c r="Q19" s="44" t="s">
        <v>24</v>
      </c>
      <c r="R19" s="42"/>
      <c r="S19" s="48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</row>
    <row r="20" spans="1:31" s="2" customFormat="1" ht="23.2" customHeight="1">
      <c r="A20" s="49"/>
      <c r="B20" s="50"/>
      <c r="C20" s="50"/>
      <c r="D20" s="51"/>
      <c r="E20" s="52"/>
      <c r="F20" s="53"/>
      <c r="G20" s="54"/>
      <c r="H20" s="50"/>
      <c r="I20" s="51"/>
      <c r="J20" s="55"/>
      <c r="K20" s="53"/>
      <c r="L20" s="54"/>
      <c r="M20" s="50"/>
      <c r="N20" s="50"/>
      <c r="O20" s="39"/>
      <c r="P20" s="51"/>
      <c r="Q20" s="54"/>
      <c r="R20" s="56"/>
      <c r="S20" s="57"/>
      <c r="U20" s="274"/>
      <c r="V20" s="274"/>
      <c r="W20" s="274"/>
      <c r="X20" s="274"/>
      <c r="Y20" s="274"/>
      <c r="Z20" s="274"/>
      <c r="AA20" s="274"/>
      <c r="AB20" s="274"/>
      <c r="AC20" s="274"/>
      <c r="AD20" s="274"/>
      <c r="AE20" s="274"/>
    </row>
    <row r="21" spans="1:31" s="2" customFormat="1" ht="23.2" customHeight="1">
      <c r="A21" s="58"/>
      <c r="B21" s="38"/>
      <c r="C21" s="38"/>
      <c r="D21" s="38"/>
      <c r="E21" s="38" t="s">
        <v>25</v>
      </c>
      <c r="F21" s="38"/>
      <c r="G21" s="38"/>
      <c r="H21" s="38"/>
      <c r="I21" s="59" t="s">
        <v>26</v>
      </c>
      <c r="J21" s="38"/>
      <c r="K21" s="38"/>
      <c r="L21" s="38"/>
      <c r="M21" s="38"/>
      <c r="N21" s="38"/>
      <c r="O21" s="60"/>
      <c r="P21" s="38"/>
      <c r="Q21" s="38"/>
      <c r="R21" s="38"/>
      <c r="S21" s="61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</row>
    <row r="22" spans="1:31" s="2" customFormat="1" ht="21.75" customHeight="1">
      <c r="A22" s="62" t="s">
        <v>27</v>
      </c>
      <c r="B22" s="63"/>
      <c r="C22" s="64" t="s">
        <v>28</v>
      </c>
      <c r="D22" s="65"/>
      <c r="E22" s="65"/>
      <c r="F22" s="66"/>
      <c r="G22" s="62" t="s">
        <v>29</v>
      </c>
      <c r="H22" s="63"/>
      <c r="I22" s="64" t="s">
        <v>30</v>
      </c>
      <c r="J22" s="65"/>
      <c r="K22" s="67"/>
      <c r="L22" s="62" t="s">
        <v>31</v>
      </c>
      <c r="M22" s="63"/>
      <c r="N22" s="64" t="s">
        <v>32</v>
      </c>
      <c r="O22" s="68"/>
      <c r="P22" s="65"/>
      <c r="Q22" s="65"/>
      <c r="R22" s="65"/>
      <c r="S22" s="67"/>
      <c r="U22" s="274"/>
      <c r="V22" s="275"/>
      <c r="W22" s="274"/>
      <c r="X22" s="274"/>
      <c r="Y22" s="276"/>
      <c r="Z22" s="274"/>
      <c r="AA22" s="274"/>
      <c r="AB22" s="274"/>
      <c r="AC22" s="274"/>
      <c r="AD22" s="274"/>
      <c r="AE22" s="274"/>
    </row>
    <row r="23" spans="1:31" s="2" customFormat="1" ht="27.1" customHeight="1">
      <c r="A23" s="69" t="s">
        <v>33</v>
      </c>
      <c r="B23" s="70" t="s">
        <v>34</v>
      </c>
      <c r="C23" s="71"/>
      <c r="D23" s="72" t="s">
        <v>35</v>
      </c>
      <c r="E23" s="73"/>
      <c r="F23" s="74"/>
      <c r="G23" s="69" t="s">
        <v>36</v>
      </c>
      <c r="H23" s="75" t="s">
        <v>37</v>
      </c>
      <c r="I23" s="76"/>
      <c r="J23" s="77"/>
      <c r="K23" s="74"/>
      <c r="L23" s="69" t="s">
        <v>38</v>
      </c>
      <c r="M23" s="78" t="s">
        <v>39</v>
      </c>
      <c r="N23" s="79"/>
      <c r="O23" s="47"/>
      <c r="P23" s="80"/>
      <c r="Q23" s="76"/>
      <c r="R23" s="73">
        <v>0</v>
      </c>
      <c r="S23" s="74"/>
      <c r="U23" s="277"/>
      <c r="V23" s="278"/>
      <c r="W23" s="278"/>
      <c r="X23" s="274"/>
      <c r="Y23" s="274"/>
      <c r="Z23" s="278"/>
      <c r="AA23" s="278"/>
      <c r="AB23" s="274"/>
      <c r="AC23" s="274"/>
      <c r="AD23" s="274"/>
      <c r="AE23" s="274"/>
    </row>
    <row r="24" spans="1:31" s="2" customFormat="1" ht="27.1" customHeight="1">
      <c r="A24" s="69" t="s">
        <v>40</v>
      </c>
      <c r="B24" s="81"/>
      <c r="C24" s="82"/>
      <c r="D24" s="72" t="s">
        <v>41</v>
      </c>
      <c r="E24" s="73"/>
      <c r="F24" s="74"/>
      <c r="G24" s="69" t="s">
        <v>42</v>
      </c>
      <c r="H24" s="75" t="s">
        <v>43</v>
      </c>
      <c r="I24" s="76"/>
      <c r="J24" s="77"/>
      <c r="K24" s="74"/>
      <c r="L24" s="69" t="s">
        <v>44</v>
      </c>
      <c r="M24" s="78" t="s">
        <v>45</v>
      </c>
      <c r="N24" s="79"/>
      <c r="O24" s="47"/>
      <c r="P24" s="79"/>
      <c r="Q24" s="76"/>
      <c r="R24" s="73">
        <v>0</v>
      </c>
      <c r="S24" s="74"/>
      <c r="U24" s="279"/>
      <c r="V24" s="278"/>
      <c r="W24" s="278"/>
      <c r="X24" s="274"/>
      <c r="Y24" s="274"/>
      <c r="Z24" s="274"/>
      <c r="AA24" s="280"/>
      <c r="AB24" s="274"/>
      <c r="AC24" s="274"/>
      <c r="AD24" s="274"/>
      <c r="AE24" s="274"/>
    </row>
    <row r="25" spans="1:31" s="2" customFormat="1" ht="27.1" customHeight="1">
      <c r="A25" s="69" t="s">
        <v>46</v>
      </c>
      <c r="B25" s="70" t="s">
        <v>47</v>
      </c>
      <c r="C25" s="71"/>
      <c r="D25" s="72" t="s">
        <v>35</v>
      </c>
      <c r="E25" s="73"/>
      <c r="F25" s="74"/>
      <c r="G25" s="69" t="s">
        <v>48</v>
      </c>
      <c r="H25" s="75" t="s">
        <v>49</v>
      </c>
      <c r="I25" s="76"/>
      <c r="J25" s="77"/>
      <c r="K25" s="74"/>
      <c r="L25" s="69" t="s">
        <v>50</v>
      </c>
      <c r="M25" s="78" t="s">
        <v>51</v>
      </c>
      <c r="N25" s="79"/>
      <c r="O25" s="47"/>
      <c r="P25" s="79"/>
      <c r="Q25" s="76"/>
      <c r="R25" s="73">
        <v>0</v>
      </c>
      <c r="S25" s="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</row>
    <row r="26" spans="1:31" s="2" customFormat="1" ht="27.1" customHeight="1">
      <c r="A26" s="69" t="s">
        <v>52</v>
      </c>
      <c r="B26" s="81"/>
      <c r="C26" s="82"/>
      <c r="D26" s="72" t="s">
        <v>41</v>
      </c>
      <c r="E26" s="73"/>
      <c r="F26" s="74"/>
      <c r="G26" s="69" t="s">
        <v>53</v>
      </c>
      <c r="H26" s="75"/>
      <c r="I26" s="76"/>
      <c r="J26" s="77"/>
      <c r="K26" s="74"/>
      <c r="L26" s="69" t="s">
        <v>54</v>
      </c>
      <c r="M26" s="83" t="s">
        <v>55</v>
      </c>
      <c r="N26" s="79"/>
      <c r="O26" s="47"/>
      <c r="P26" s="79"/>
      <c r="Q26" s="76"/>
      <c r="R26" s="73">
        <v>0</v>
      </c>
      <c r="S26" s="74"/>
      <c r="U26" s="279"/>
      <c r="V26" s="278"/>
      <c r="W26" s="278"/>
      <c r="X26" s="274"/>
      <c r="Y26" s="274"/>
      <c r="Z26" s="278"/>
      <c r="AA26" s="278"/>
      <c r="AB26" s="274"/>
      <c r="AC26" s="274"/>
      <c r="AD26" s="274"/>
      <c r="AE26" s="274"/>
    </row>
    <row r="27" spans="1:31" s="2" customFormat="1" ht="27.1" customHeight="1">
      <c r="A27" s="69" t="s">
        <v>56</v>
      </c>
      <c r="B27" s="70" t="s">
        <v>57</v>
      </c>
      <c r="C27" s="71"/>
      <c r="D27" s="72" t="s">
        <v>35</v>
      </c>
      <c r="E27" s="73"/>
      <c r="F27" s="74"/>
      <c r="G27" s="84"/>
      <c r="H27" s="85"/>
      <c r="I27" s="76"/>
      <c r="J27" s="73"/>
      <c r="K27" s="74"/>
      <c r="L27" s="69" t="s">
        <v>58</v>
      </c>
      <c r="M27" s="78" t="s">
        <v>59</v>
      </c>
      <c r="N27" s="79"/>
      <c r="O27" s="47"/>
      <c r="P27" s="79"/>
      <c r="Q27" s="86"/>
      <c r="R27" s="73">
        <v>0</v>
      </c>
      <c r="S27" s="74"/>
      <c r="U27" s="279"/>
      <c r="V27" s="278"/>
      <c r="W27" s="278"/>
      <c r="X27" s="274"/>
      <c r="Y27" s="274"/>
      <c r="Z27" s="274"/>
      <c r="AA27" s="274"/>
      <c r="AB27" s="274"/>
      <c r="AC27" s="274"/>
      <c r="AD27" s="274"/>
      <c r="AE27" s="274"/>
    </row>
    <row r="28" spans="1:31" s="2" customFormat="1" ht="23.2" customHeight="1">
      <c r="A28" s="69" t="s">
        <v>60</v>
      </c>
      <c r="B28" s="81"/>
      <c r="C28" s="82"/>
      <c r="D28" s="72" t="s">
        <v>41</v>
      </c>
      <c r="E28" s="73"/>
      <c r="F28" s="74"/>
      <c r="G28" s="84"/>
      <c r="H28" s="85"/>
      <c r="I28" s="76"/>
      <c r="J28" s="77"/>
      <c r="K28" s="74"/>
      <c r="L28" s="69" t="s">
        <v>61</v>
      </c>
      <c r="M28" s="78" t="s">
        <v>62</v>
      </c>
      <c r="N28" s="79"/>
      <c r="O28" s="47"/>
      <c r="P28" s="79"/>
      <c r="Q28" s="76"/>
      <c r="R28" s="73">
        <v>0</v>
      </c>
      <c r="S28" s="74"/>
      <c r="U28" s="276"/>
      <c r="V28" s="281"/>
      <c r="W28" s="276"/>
      <c r="X28" s="276"/>
      <c r="Y28" s="274"/>
      <c r="Z28" s="278"/>
      <c r="AA28" s="278"/>
      <c r="AB28" s="274"/>
      <c r="AC28" s="274"/>
      <c r="AD28" s="274"/>
      <c r="AE28" s="274"/>
    </row>
    <row r="29" spans="1:31" s="2" customFormat="1" ht="21.75" customHeight="1">
      <c r="A29" s="69" t="s">
        <v>63</v>
      </c>
      <c r="B29" s="306" t="s">
        <v>64</v>
      </c>
      <c r="C29" s="306"/>
      <c r="D29" s="306"/>
      <c r="E29" s="73">
        <f>SUM(E23:E28)</f>
        <v>0</v>
      </c>
      <c r="F29" s="74"/>
      <c r="G29" s="69" t="s">
        <v>65</v>
      </c>
      <c r="H29" s="87" t="s">
        <v>66</v>
      </c>
      <c r="I29" s="76"/>
      <c r="J29" s="77"/>
      <c r="K29" s="74"/>
      <c r="L29" s="69" t="s">
        <v>67</v>
      </c>
      <c r="M29" s="87" t="s">
        <v>68</v>
      </c>
      <c r="N29" s="79"/>
      <c r="O29" s="47"/>
      <c r="P29" s="79"/>
      <c r="Q29" s="76"/>
      <c r="R29" s="73">
        <v>0</v>
      </c>
      <c r="S29" s="74"/>
      <c r="U29" s="276"/>
      <c r="V29" s="276"/>
      <c r="W29" s="276"/>
      <c r="X29" s="276"/>
      <c r="Y29" s="276"/>
      <c r="Z29" s="274"/>
      <c r="AA29" s="274"/>
      <c r="AB29" s="274"/>
      <c r="AC29" s="274"/>
      <c r="AD29" s="274"/>
      <c r="AE29" s="274"/>
    </row>
    <row r="30" spans="1:31" s="2" customFormat="1" ht="21.75" customHeight="1">
      <c r="A30" s="88" t="s">
        <v>69</v>
      </c>
      <c r="B30" s="89" t="s">
        <v>70</v>
      </c>
      <c r="C30" s="50"/>
      <c r="D30" s="53"/>
      <c r="E30" s="272"/>
      <c r="F30" s="57"/>
      <c r="G30" s="88" t="s">
        <v>71</v>
      </c>
      <c r="H30" s="89" t="s">
        <v>72</v>
      </c>
      <c r="I30" s="53"/>
      <c r="J30" s="90">
        <v>0</v>
      </c>
      <c r="K30" s="57"/>
      <c r="L30" s="88" t="s">
        <v>73</v>
      </c>
      <c r="M30" s="89" t="s">
        <v>74</v>
      </c>
      <c r="N30" s="50"/>
      <c r="O30" s="39"/>
      <c r="P30" s="50"/>
      <c r="Q30" s="53"/>
      <c r="R30" s="90">
        <v>0</v>
      </c>
      <c r="S30" s="57"/>
      <c r="U30" s="274"/>
      <c r="V30" s="274"/>
      <c r="W30" s="282"/>
      <c r="X30" s="274"/>
      <c r="Y30" s="274"/>
      <c r="Z30" s="274"/>
      <c r="AA30" s="274"/>
      <c r="AB30" s="274"/>
      <c r="AC30" s="274"/>
      <c r="AD30" s="274"/>
      <c r="AE30" s="274"/>
    </row>
    <row r="31" spans="1:31" s="2" customFormat="1" ht="21.75" customHeight="1">
      <c r="A31" s="91" t="s">
        <v>11</v>
      </c>
      <c r="B31" s="92"/>
      <c r="C31" s="92"/>
      <c r="D31" s="92"/>
      <c r="E31" s="92"/>
      <c r="F31" s="93"/>
      <c r="G31" s="94"/>
      <c r="H31" s="92"/>
      <c r="I31" s="92"/>
      <c r="J31" s="92"/>
      <c r="K31" s="95"/>
      <c r="L31" s="62" t="s">
        <v>75</v>
      </c>
      <c r="M31" s="43"/>
      <c r="N31" s="64" t="s">
        <v>76</v>
      </c>
      <c r="O31" s="68"/>
      <c r="P31" s="42"/>
      <c r="Q31" s="42"/>
      <c r="R31" s="42"/>
      <c r="S31" s="48"/>
      <c r="U31" s="279"/>
      <c r="V31" s="278"/>
      <c r="W31" s="278"/>
      <c r="X31" s="280"/>
      <c r="Y31" s="276"/>
      <c r="Z31" s="283"/>
      <c r="AA31" s="274"/>
      <c r="AB31" s="274"/>
      <c r="AC31" s="274"/>
      <c r="AD31" s="274"/>
      <c r="AE31" s="274"/>
    </row>
    <row r="32" spans="1:31" s="2" customFormat="1" ht="21.75" customHeight="1">
      <c r="A32" s="96"/>
      <c r="B32" s="97"/>
      <c r="C32" s="97"/>
      <c r="D32" s="97"/>
      <c r="E32" s="97"/>
      <c r="F32" s="98"/>
      <c r="G32" s="99"/>
      <c r="H32" s="97"/>
      <c r="I32" s="100"/>
      <c r="J32" s="97"/>
      <c r="K32" s="101"/>
      <c r="L32" s="69" t="s">
        <v>77</v>
      </c>
      <c r="M32" s="75" t="s">
        <v>78</v>
      </c>
      <c r="N32" s="79"/>
      <c r="O32" s="47"/>
      <c r="P32" s="79"/>
      <c r="Q32" s="76"/>
      <c r="R32" s="73">
        <f>E29+E30+R30</f>
        <v>0</v>
      </c>
      <c r="S32" s="74"/>
      <c r="U32" s="279"/>
      <c r="V32" s="278"/>
      <c r="W32" s="278"/>
      <c r="X32" s="284"/>
      <c r="Y32" s="276"/>
      <c r="Z32" s="274"/>
      <c r="AA32" s="274"/>
      <c r="AB32" s="274"/>
      <c r="AC32" s="274"/>
      <c r="AD32" s="274"/>
      <c r="AE32" s="274"/>
    </row>
    <row r="33" spans="1:31" s="2" customFormat="1" ht="21.75" customHeight="1">
      <c r="A33" s="102" t="s">
        <v>79</v>
      </c>
      <c r="B33" s="47"/>
      <c r="C33" s="47"/>
      <c r="D33" s="47"/>
      <c r="E33" s="47"/>
      <c r="F33" s="82"/>
      <c r="G33" s="103" t="s">
        <v>80</v>
      </c>
      <c r="H33" s="104"/>
      <c r="I33" s="47"/>
      <c r="J33" s="47"/>
      <c r="K33" s="105"/>
      <c r="L33" s="69" t="s">
        <v>81</v>
      </c>
      <c r="M33" s="106" t="s">
        <v>82</v>
      </c>
      <c r="N33" s="107">
        <v>20</v>
      </c>
      <c r="O33" s="108" t="s">
        <v>83</v>
      </c>
      <c r="P33" s="109">
        <v>103716.23</v>
      </c>
      <c r="Q33" s="110"/>
      <c r="R33" s="111">
        <f>R32*0.2</f>
        <v>0</v>
      </c>
      <c r="S33" s="105"/>
      <c r="U33" s="274"/>
      <c r="V33" s="274"/>
      <c r="W33" s="274"/>
      <c r="X33" s="276"/>
      <c r="Y33" s="276"/>
      <c r="Z33" s="274"/>
      <c r="AA33" s="274"/>
      <c r="AB33" s="274"/>
      <c r="AC33" s="274"/>
      <c r="AD33" s="274"/>
      <c r="AE33" s="274"/>
    </row>
    <row r="34" spans="1:31" s="2" customFormat="1" ht="12.85" hidden="1" customHeight="1">
      <c r="A34" s="112"/>
      <c r="B34" s="113"/>
      <c r="C34" s="113"/>
      <c r="D34" s="113"/>
      <c r="E34" s="113"/>
      <c r="F34" s="71"/>
      <c r="G34" s="114"/>
      <c r="H34" s="113"/>
      <c r="I34" s="113"/>
      <c r="J34" s="113"/>
      <c r="K34" s="115"/>
      <c r="L34" s="116"/>
      <c r="M34" s="116"/>
      <c r="N34" s="116"/>
      <c r="O34" s="116"/>
      <c r="P34" s="116"/>
      <c r="Q34" s="116"/>
      <c r="R34" s="117"/>
      <c r="S34" s="116"/>
      <c r="U34" s="279"/>
      <c r="V34" s="278"/>
      <c r="W34" s="278"/>
      <c r="X34" s="280"/>
      <c r="Y34" s="276"/>
      <c r="Z34" s="274"/>
      <c r="AA34" s="274"/>
      <c r="AB34" s="274"/>
      <c r="AC34" s="274"/>
      <c r="AD34" s="274"/>
      <c r="AE34" s="274"/>
    </row>
    <row r="35" spans="1:31" s="2" customFormat="1" ht="35.299999999999997" customHeight="1">
      <c r="A35" s="118" t="s">
        <v>9</v>
      </c>
      <c r="B35" s="119"/>
      <c r="C35" s="119"/>
      <c r="D35" s="119"/>
      <c r="E35" s="97"/>
      <c r="F35" s="98"/>
      <c r="G35" s="99"/>
      <c r="H35" s="97"/>
      <c r="I35" s="97"/>
      <c r="J35" s="97"/>
      <c r="K35" s="101"/>
      <c r="L35" s="88" t="s">
        <v>84</v>
      </c>
      <c r="M35" s="304" t="s">
        <v>85</v>
      </c>
      <c r="N35" s="304"/>
      <c r="O35" s="304"/>
      <c r="P35" s="304"/>
      <c r="Q35" s="304"/>
      <c r="R35" s="120">
        <f>SUM(R32:R34)</f>
        <v>0</v>
      </c>
      <c r="S35" s="57"/>
      <c r="U35" s="274"/>
      <c r="V35" s="285"/>
      <c r="W35" s="274"/>
      <c r="X35" s="274"/>
      <c r="Y35" s="276"/>
      <c r="Z35" s="276"/>
      <c r="AA35" s="284"/>
      <c r="AB35" s="286"/>
      <c r="AC35" s="286"/>
      <c r="AD35" s="287"/>
      <c r="AE35" s="274"/>
    </row>
    <row r="36" spans="1:31" s="2" customFormat="1" ht="33" customHeight="1">
      <c r="A36" s="102" t="s">
        <v>79</v>
      </c>
      <c r="B36" s="47"/>
      <c r="C36" s="47"/>
      <c r="D36" s="47"/>
      <c r="E36" s="47"/>
      <c r="F36" s="82"/>
      <c r="G36" s="103" t="s">
        <v>80</v>
      </c>
      <c r="H36" s="47"/>
      <c r="I36" s="47"/>
      <c r="J36" s="47"/>
      <c r="K36" s="105"/>
      <c r="L36" s="62" t="s">
        <v>86</v>
      </c>
      <c r="M36" s="43"/>
      <c r="N36" s="64" t="s">
        <v>87</v>
      </c>
      <c r="O36" s="68"/>
      <c r="P36" s="42"/>
      <c r="Q36" s="43"/>
      <c r="R36" s="44"/>
      <c r="S36" s="48"/>
      <c r="U36" s="274"/>
      <c r="V36" s="274"/>
      <c r="W36" s="274"/>
      <c r="X36" s="274"/>
      <c r="Y36" s="276"/>
      <c r="Z36" s="274"/>
      <c r="AA36" s="274"/>
      <c r="AB36" s="274"/>
      <c r="AC36" s="274"/>
      <c r="AD36" s="274"/>
      <c r="AE36" s="274"/>
    </row>
    <row r="37" spans="1:31" s="2" customFormat="1" ht="23.2" customHeight="1">
      <c r="A37" s="121" t="s">
        <v>13</v>
      </c>
      <c r="B37" s="113"/>
      <c r="C37" s="113"/>
      <c r="D37" s="113"/>
      <c r="E37" s="113"/>
      <c r="F37" s="71"/>
      <c r="G37" s="114"/>
      <c r="H37" s="113"/>
      <c r="I37" s="113"/>
      <c r="J37" s="113"/>
      <c r="K37" s="115"/>
      <c r="L37" s="69" t="s">
        <v>88</v>
      </c>
      <c r="M37" s="75" t="s">
        <v>89</v>
      </c>
      <c r="N37" s="79"/>
      <c r="O37" s="47"/>
      <c r="P37" s="79"/>
      <c r="Q37" s="76"/>
      <c r="R37" s="73">
        <v>0</v>
      </c>
      <c r="S37" s="74"/>
      <c r="U37" s="276"/>
      <c r="V37" s="276"/>
      <c r="W37" s="276"/>
      <c r="X37" s="276"/>
      <c r="Y37" s="276"/>
      <c r="Z37" s="288"/>
      <c r="AA37" s="303"/>
      <c r="AB37" s="303"/>
      <c r="AC37" s="303"/>
      <c r="AD37" s="287"/>
      <c r="AE37" s="274"/>
    </row>
    <row r="38" spans="1:31" s="2" customFormat="1" ht="21.75" customHeight="1">
      <c r="A38" s="96"/>
      <c r="B38" s="97"/>
      <c r="C38" s="97"/>
      <c r="D38" s="97"/>
      <c r="E38" s="97"/>
      <c r="F38" s="98"/>
      <c r="G38" s="99"/>
      <c r="H38" s="97"/>
      <c r="I38" s="97"/>
      <c r="J38" s="97"/>
      <c r="K38" s="101"/>
      <c r="L38" s="69" t="s">
        <v>90</v>
      </c>
      <c r="M38" s="75" t="s">
        <v>91</v>
      </c>
      <c r="N38" s="79"/>
      <c r="O38" s="47"/>
      <c r="P38" s="79"/>
      <c r="Q38" s="76"/>
      <c r="R38" s="73">
        <v>0</v>
      </c>
      <c r="S38" s="74"/>
      <c r="U38" s="276"/>
      <c r="V38" s="276"/>
      <c r="W38" s="276"/>
      <c r="X38" s="276"/>
      <c r="Y38" s="276"/>
      <c r="Z38" s="274"/>
      <c r="AA38" s="274"/>
      <c r="AB38" s="274"/>
      <c r="AC38" s="274"/>
      <c r="AD38" s="274"/>
      <c r="AE38" s="274"/>
    </row>
    <row r="39" spans="1:31" s="2" customFormat="1" ht="21.75" customHeight="1">
      <c r="A39" s="122" t="s">
        <v>79</v>
      </c>
      <c r="B39" s="39"/>
      <c r="C39" s="39"/>
      <c r="D39" s="39"/>
      <c r="E39" s="39"/>
      <c r="F39" s="123"/>
      <c r="G39" s="124" t="s">
        <v>80</v>
      </c>
      <c r="H39" s="39"/>
      <c r="I39" s="39"/>
      <c r="J39" s="39"/>
      <c r="K39" s="125"/>
      <c r="L39" s="88" t="s">
        <v>92</v>
      </c>
      <c r="M39" s="89" t="s">
        <v>93</v>
      </c>
      <c r="N39" s="50"/>
      <c r="O39" s="39"/>
      <c r="P39" s="50"/>
      <c r="Q39" s="53"/>
      <c r="R39" s="90">
        <v>0</v>
      </c>
      <c r="S39" s="57"/>
      <c r="U39" s="274"/>
      <c r="V39" s="282"/>
      <c r="W39" s="274"/>
      <c r="X39" s="276"/>
      <c r="Y39" s="276"/>
      <c r="Z39" s="274"/>
      <c r="AA39" s="274"/>
      <c r="AB39" s="274"/>
      <c r="AC39" s="274"/>
      <c r="AD39" s="274"/>
      <c r="AE39" s="274"/>
    </row>
    <row r="40" spans="1:31" ht="11.95" customHeight="1">
      <c r="U40" s="279"/>
      <c r="V40" s="278"/>
      <c r="W40" s="278"/>
      <c r="X40" s="276"/>
      <c r="Y40" s="276"/>
      <c r="Z40" s="276"/>
      <c r="AA40" s="276"/>
      <c r="AB40" s="276"/>
      <c r="AC40" s="276"/>
      <c r="AD40" s="276"/>
      <c r="AE40" s="276"/>
    </row>
    <row r="41" spans="1:31" ht="11.95" customHeight="1">
      <c r="U41" s="279"/>
      <c r="V41" s="278"/>
      <c r="W41" s="278"/>
      <c r="X41" s="276"/>
      <c r="Y41" s="276"/>
      <c r="Z41" s="276"/>
      <c r="AA41" s="276"/>
      <c r="AB41" s="276"/>
      <c r="AC41" s="276"/>
      <c r="AD41" s="276"/>
      <c r="AE41" s="276"/>
    </row>
    <row r="42" spans="1:31" ht="11.95" customHeight="1">
      <c r="U42" s="279"/>
      <c r="V42" s="278"/>
      <c r="W42" s="274"/>
      <c r="X42" s="276"/>
      <c r="Y42" s="276"/>
      <c r="Z42" s="276"/>
      <c r="AA42" s="276"/>
      <c r="AB42" s="276"/>
      <c r="AC42" s="276"/>
      <c r="AD42" s="276"/>
      <c r="AE42" s="276"/>
    </row>
    <row r="43" spans="1:31" ht="11.95" customHeight="1">
      <c r="U43" s="279"/>
      <c r="V43" s="278"/>
      <c r="W43" s="278"/>
      <c r="X43" s="276"/>
      <c r="Y43" s="276"/>
      <c r="Z43" s="276"/>
      <c r="AA43" s="276"/>
      <c r="AB43" s="276"/>
      <c r="AC43" s="276"/>
      <c r="AD43" s="276"/>
      <c r="AE43" s="276"/>
    </row>
    <row r="44" spans="1:31" ht="19.45" customHeight="1">
      <c r="U44" s="276"/>
      <c r="V44" s="285"/>
      <c r="W44" s="276"/>
      <c r="X44" s="276"/>
      <c r="Y44" s="276"/>
      <c r="Z44" s="276"/>
      <c r="AA44" s="276"/>
      <c r="AB44" s="276"/>
      <c r="AC44" s="276"/>
      <c r="AD44" s="276"/>
      <c r="AE44" s="276"/>
    </row>
    <row r="45" spans="1:31" ht="17.3" customHeight="1"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</row>
    <row r="46" spans="1:31" ht="11.95" customHeight="1"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</row>
    <row r="47" spans="1:31" ht="11.95" customHeight="1">
      <c r="U47" s="276"/>
      <c r="V47" s="276"/>
      <c r="W47" s="276"/>
      <c r="X47" s="284"/>
      <c r="Y47" s="276"/>
      <c r="Z47" s="276"/>
      <c r="AA47" s="276"/>
      <c r="AB47" s="276"/>
      <c r="AC47" s="276"/>
      <c r="AD47" s="276"/>
      <c r="AE47" s="276"/>
    </row>
    <row r="48" spans="1:31" ht="11.95" customHeight="1"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</row>
    <row r="49" spans="21:31" ht="11.95" customHeight="1">
      <c r="U49" s="276"/>
      <c r="V49" s="276"/>
      <c r="W49" s="276"/>
      <c r="X49" s="276"/>
      <c r="Y49" s="276"/>
      <c r="Z49" s="276"/>
      <c r="AA49" s="276"/>
      <c r="AB49" s="276"/>
      <c r="AC49" s="276"/>
      <c r="AD49" s="276"/>
      <c r="AE49" s="276"/>
    </row>
    <row r="50" spans="21:31" ht="11.95" customHeight="1"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</row>
    <row r="51" spans="21:31" ht="11.95" customHeight="1"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</row>
    <row r="52" spans="21:31" ht="11.95" customHeight="1">
      <c r="U52" s="276"/>
      <c r="V52" s="276"/>
      <c r="W52" s="276"/>
      <c r="X52" s="276"/>
      <c r="Y52" s="276"/>
      <c r="Z52" s="276"/>
      <c r="AA52" s="276"/>
      <c r="AB52" s="276"/>
      <c r="AC52" s="276"/>
      <c r="AD52" s="276"/>
      <c r="AE52" s="276"/>
    </row>
    <row r="53" spans="21:31" ht="11.95" customHeight="1"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</row>
    <row r="54" spans="21:31" ht="11.95" customHeight="1"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</row>
    <row r="55" spans="21:31" ht="11.95" customHeight="1"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</row>
    <row r="56" spans="21:31" ht="11.95" customHeight="1"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</row>
    <row r="57" spans="21:31" ht="11.95" customHeight="1">
      <c r="U57" s="276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</row>
    <row r="58" spans="21:31" ht="11.95" customHeight="1"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</row>
    <row r="59" spans="21:31" ht="11.95" customHeight="1">
      <c r="U59" s="276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</row>
    <row r="60" spans="21:31" ht="11.95" customHeight="1">
      <c r="U60" s="276"/>
      <c r="V60" s="276"/>
      <c r="W60" s="276"/>
      <c r="X60" s="276"/>
      <c r="Y60" s="276"/>
      <c r="Z60" s="276"/>
      <c r="AA60" s="276"/>
      <c r="AB60" s="276"/>
      <c r="AC60" s="276"/>
      <c r="AD60" s="276"/>
      <c r="AE60" s="276"/>
    </row>
    <row r="61" spans="21:31" ht="11.95" customHeight="1">
      <c r="U61" s="276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</row>
    <row r="62" spans="21:31" ht="11.95" customHeight="1">
      <c r="U62" s="276"/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</row>
    <row r="63" spans="21:31" ht="11.95" customHeight="1">
      <c r="U63" s="276"/>
      <c r="V63" s="276"/>
      <c r="W63" s="276"/>
      <c r="X63" s="276"/>
      <c r="Y63" s="276"/>
      <c r="Z63" s="276"/>
      <c r="AA63" s="276"/>
      <c r="AB63" s="276"/>
      <c r="AC63" s="276"/>
      <c r="AD63" s="276"/>
      <c r="AE63" s="276"/>
    </row>
    <row r="64" spans="21:31" ht="11.95" customHeight="1">
      <c r="U64" s="276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</row>
    <row r="65" spans="21:31" ht="11.95" customHeight="1"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</row>
    <row r="66" spans="21:31" ht="11.95" customHeight="1"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</row>
    <row r="67" spans="21:31" ht="11.95" customHeight="1"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</row>
    <row r="68" spans="21:31" ht="11.95" customHeight="1">
      <c r="U68" s="276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</row>
    <row r="69" spans="21:31" ht="11.95" customHeight="1">
      <c r="U69" s="276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</row>
    <row r="70" spans="21:31" ht="11.95" customHeight="1">
      <c r="U70" s="276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</row>
    <row r="71" spans="21:31" ht="11.95" customHeight="1"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</row>
    <row r="72" spans="21:31" ht="11.95" customHeight="1">
      <c r="U72" s="276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</row>
    <row r="73" spans="21:31" ht="11.95" customHeight="1">
      <c r="U73" s="276"/>
      <c r="V73" s="276"/>
      <c r="W73" s="276"/>
      <c r="X73" s="276"/>
      <c r="Y73" s="276"/>
      <c r="Z73" s="276"/>
      <c r="AA73" s="276"/>
      <c r="AB73" s="276"/>
      <c r="AC73" s="276"/>
      <c r="AD73" s="276"/>
      <c r="AE73" s="276"/>
    </row>
    <row r="74" spans="21:31" ht="11.95" customHeight="1"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</row>
    <row r="75" spans="21:31" ht="11.95" customHeight="1"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</row>
    <row r="76" spans="21:31" ht="11.95" customHeight="1"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</row>
    <row r="77" spans="21:31" ht="11.95" customHeight="1"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</row>
    <row r="78" spans="21:31" ht="11.95" customHeight="1"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</row>
    <row r="79" spans="21:31" ht="11.95" customHeight="1"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</row>
    <row r="80" spans="21:31" ht="11.95" customHeight="1"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</row>
    <row r="81" spans="21:31" ht="11.95" customHeight="1">
      <c r="U81" s="276"/>
      <c r="V81" s="276"/>
      <c r="W81" s="276"/>
      <c r="X81" s="276"/>
      <c r="Y81" s="276"/>
      <c r="Z81" s="276"/>
      <c r="AA81" s="276"/>
      <c r="AB81" s="276"/>
      <c r="AC81" s="276"/>
      <c r="AD81" s="276"/>
      <c r="AE81" s="276"/>
    </row>
    <row r="82" spans="21:31" ht="11.95" customHeight="1">
      <c r="U82" s="276"/>
      <c r="V82" s="276"/>
      <c r="W82" s="276"/>
      <c r="X82" s="276"/>
      <c r="Y82" s="276"/>
      <c r="Z82" s="276"/>
      <c r="AA82" s="276"/>
      <c r="AB82" s="276"/>
      <c r="AC82" s="276"/>
      <c r="AD82" s="276"/>
      <c r="AE82" s="276"/>
    </row>
    <row r="83" spans="21:31" ht="11.95" customHeight="1">
      <c r="U83" s="276"/>
      <c r="V83" s="276"/>
      <c r="W83" s="276"/>
      <c r="X83" s="276"/>
      <c r="Y83" s="276"/>
      <c r="Z83" s="276"/>
      <c r="AA83" s="276"/>
      <c r="AB83" s="276"/>
      <c r="AC83" s="276"/>
      <c r="AD83" s="276"/>
      <c r="AE83" s="276"/>
    </row>
    <row r="84" spans="21:31" ht="11.95" customHeight="1">
      <c r="U84" s="276"/>
      <c r="V84" s="276"/>
      <c r="W84" s="276"/>
      <c r="X84" s="276"/>
      <c r="Y84" s="276"/>
      <c r="Z84" s="276"/>
      <c r="AA84" s="276"/>
      <c r="AB84" s="276"/>
      <c r="AC84" s="276"/>
      <c r="AD84" s="276"/>
      <c r="AE84" s="276"/>
    </row>
    <row r="85" spans="21:31" ht="11.95" customHeight="1"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6"/>
    </row>
    <row r="86" spans="21:31" ht="11.95" customHeight="1">
      <c r="U86" s="276"/>
      <c r="V86" s="276"/>
      <c r="W86" s="276"/>
      <c r="X86" s="276"/>
      <c r="Y86" s="276"/>
      <c r="Z86" s="276"/>
      <c r="AA86" s="276"/>
      <c r="AB86" s="276"/>
      <c r="AC86" s="276"/>
      <c r="AD86" s="276"/>
      <c r="AE86" s="276"/>
    </row>
    <row r="87" spans="21:31" ht="11.95" customHeight="1"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</row>
    <row r="88" spans="21:31" ht="11.95" customHeight="1">
      <c r="U88" s="276"/>
      <c r="V88" s="276"/>
      <c r="W88" s="276"/>
      <c r="X88" s="276"/>
      <c r="Y88" s="276"/>
      <c r="Z88" s="276"/>
      <c r="AA88" s="276"/>
      <c r="AB88" s="276"/>
      <c r="AC88" s="276"/>
      <c r="AD88" s="276"/>
      <c r="AE88" s="276"/>
    </row>
    <row r="89" spans="21:31" ht="11.95" customHeight="1">
      <c r="U89" s="276"/>
      <c r="V89" s="276"/>
      <c r="W89" s="276"/>
      <c r="X89" s="276"/>
      <c r="Y89" s="276"/>
      <c r="Z89" s="276"/>
      <c r="AA89" s="276"/>
      <c r="AB89" s="276"/>
      <c r="AC89" s="276"/>
      <c r="AD89" s="276"/>
      <c r="AE89" s="276"/>
    </row>
    <row r="90" spans="21:31" ht="11.95" customHeight="1">
      <c r="U90" s="276"/>
      <c r="V90" s="276"/>
      <c r="W90" s="276"/>
      <c r="X90" s="276"/>
      <c r="Y90" s="276"/>
      <c r="Z90" s="276"/>
      <c r="AA90" s="276"/>
      <c r="AB90" s="276"/>
      <c r="AC90" s="276"/>
      <c r="AD90" s="276"/>
      <c r="AE90" s="276"/>
    </row>
    <row r="91" spans="21:31" ht="11.95" customHeight="1">
      <c r="U91" s="276"/>
      <c r="V91" s="276"/>
      <c r="W91" s="276"/>
      <c r="X91" s="276"/>
      <c r="Y91" s="276"/>
      <c r="Z91" s="276"/>
      <c r="AA91" s="276"/>
      <c r="AB91" s="276"/>
      <c r="AC91" s="276"/>
      <c r="AD91" s="276"/>
      <c r="AE91" s="276"/>
    </row>
    <row r="92" spans="21:31" ht="11.95" customHeight="1">
      <c r="U92" s="276"/>
      <c r="V92" s="276"/>
      <c r="W92" s="276"/>
      <c r="X92" s="276"/>
      <c r="Y92" s="276"/>
      <c r="Z92" s="276"/>
      <c r="AA92" s="276"/>
      <c r="AB92" s="276"/>
      <c r="AC92" s="276"/>
      <c r="AD92" s="276"/>
      <c r="AE92" s="276"/>
    </row>
    <row r="93" spans="21:31" ht="11.95" customHeight="1">
      <c r="U93" s="276"/>
      <c r="V93" s="276"/>
      <c r="W93" s="276"/>
      <c r="X93" s="276"/>
      <c r="Y93" s="276"/>
      <c r="Z93" s="276"/>
      <c r="AA93" s="276"/>
      <c r="AB93" s="276"/>
      <c r="AC93" s="276"/>
      <c r="AD93" s="276"/>
      <c r="AE93" s="276"/>
    </row>
    <row r="94" spans="21:31" ht="11.95" customHeight="1">
      <c r="U94" s="276"/>
      <c r="V94" s="276"/>
      <c r="W94" s="276"/>
      <c r="X94" s="276"/>
      <c r="Y94" s="276"/>
      <c r="Z94" s="276"/>
      <c r="AA94" s="276"/>
      <c r="AB94" s="276"/>
      <c r="AC94" s="276"/>
      <c r="AD94" s="276"/>
      <c r="AE94" s="276"/>
    </row>
    <row r="95" spans="21:31" ht="11.95" customHeight="1">
      <c r="U95" s="276"/>
      <c r="V95" s="276"/>
      <c r="W95" s="276"/>
      <c r="X95" s="276"/>
      <c r="Y95" s="276"/>
      <c r="Z95" s="276"/>
      <c r="AA95" s="276"/>
      <c r="AB95" s="276"/>
      <c r="AC95" s="276"/>
      <c r="AD95" s="276"/>
      <c r="AE95" s="276"/>
    </row>
    <row r="96" spans="21:31" ht="11.95" customHeight="1">
      <c r="U96" s="276"/>
      <c r="V96" s="276"/>
      <c r="W96" s="276"/>
      <c r="X96" s="276"/>
      <c r="Y96" s="276"/>
      <c r="Z96" s="276"/>
      <c r="AA96" s="276"/>
      <c r="AB96" s="276"/>
      <c r="AC96" s="276"/>
      <c r="AD96" s="276"/>
      <c r="AE96" s="276"/>
    </row>
    <row r="97" spans="21:31" ht="11.95" customHeight="1">
      <c r="U97" s="276"/>
      <c r="V97" s="276"/>
      <c r="W97" s="276"/>
      <c r="X97" s="276"/>
      <c r="Y97" s="276"/>
      <c r="Z97" s="276"/>
      <c r="AA97" s="276"/>
      <c r="AB97" s="276"/>
      <c r="AC97" s="276"/>
      <c r="AD97" s="276"/>
      <c r="AE97" s="276"/>
    </row>
    <row r="98" spans="21:31" ht="11.95" customHeight="1">
      <c r="U98" s="276"/>
      <c r="V98" s="276"/>
      <c r="W98" s="276"/>
      <c r="X98" s="276"/>
      <c r="Y98" s="276"/>
      <c r="Z98" s="276"/>
      <c r="AA98" s="276"/>
      <c r="AB98" s="276"/>
      <c r="AC98" s="276"/>
      <c r="AD98" s="276"/>
      <c r="AE98" s="276"/>
    </row>
    <row r="99" spans="21:31" ht="11.95" customHeight="1">
      <c r="U99" s="276"/>
      <c r="V99" s="276"/>
      <c r="W99" s="276"/>
      <c r="X99" s="276"/>
      <c r="Y99" s="276"/>
      <c r="Z99" s="276"/>
      <c r="AA99" s="276"/>
      <c r="AB99" s="276"/>
      <c r="AC99" s="276"/>
      <c r="AD99" s="276"/>
      <c r="AE99" s="276"/>
    </row>
    <row r="100" spans="21:31" ht="11.95" customHeight="1">
      <c r="U100" s="276"/>
      <c r="V100" s="276"/>
      <c r="W100" s="276"/>
      <c r="X100" s="276"/>
      <c r="Y100" s="276"/>
      <c r="Z100" s="276"/>
      <c r="AA100" s="276"/>
      <c r="AB100" s="276"/>
      <c r="AC100" s="276"/>
      <c r="AD100" s="276"/>
      <c r="AE100" s="276"/>
    </row>
    <row r="101" spans="21:31" ht="11.95" customHeight="1">
      <c r="U101" s="276"/>
      <c r="V101" s="276"/>
      <c r="W101" s="276"/>
      <c r="X101" s="276"/>
      <c r="Y101" s="276"/>
      <c r="Z101" s="276"/>
      <c r="AA101" s="276"/>
      <c r="AB101" s="276"/>
      <c r="AC101" s="276"/>
      <c r="AD101" s="276"/>
      <c r="AE101" s="276"/>
    </row>
    <row r="102" spans="21:31" ht="11.95" customHeight="1">
      <c r="U102" s="276"/>
      <c r="V102" s="276"/>
      <c r="W102" s="276"/>
      <c r="X102" s="276"/>
      <c r="Y102" s="276"/>
      <c r="Z102" s="276"/>
      <c r="AA102" s="276"/>
      <c r="AB102" s="276"/>
      <c r="AC102" s="276"/>
      <c r="AD102" s="276"/>
      <c r="AE102" s="276"/>
    </row>
    <row r="103" spans="21:31" ht="11.95" customHeight="1">
      <c r="U103" s="276"/>
      <c r="V103" s="276"/>
      <c r="W103" s="276"/>
      <c r="X103" s="276"/>
      <c r="Y103" s="276"/>
      <c r="Z103" s="276"/>
      <c r="AA103" s="276"/>
      <c r="AB103" s="276"/>
      <c r="AC103" s="276"/>
      <c r="AD103" s="276"/>
      <c r="AE103" s="276"/>
    </row>
    <row r="104" spans="21:31" ht="11.95" customHeight="1">
      <c r="U104" s="276"/>
      <c r="V104" s="276"/>
      <c r="W104" s="276"/>
      <c r="X104" s="276"/>
      <c r="Y104" s="276"/>
      <c r="Z104" s="276"/>
      <c r="AA104" s="276"/>
      <c r="AB104" s="276"/>
      <c r="AC104" s="276"/>
      <c r="AD104" s="276"/>
      <c r="AE104" s="276"/>
    </row>
    <row r="105" spans="21:31" ht="11.95" customHeight="1">
      <c r="U105" s="276"/>
      <c r="V105" s="276"/>
      <c r="W105" s="276"/>
      <c r="X105" s="276"/>
      <c r="Y105" s="276"/>
      <c r="Z105" s="276"/>
      <c r="AA105" s="276"/>
      <c r="AB105" s="276"/>
      <c r="AC105" s="276"/>
      <c r="AD105" s="276"/>
      <c r="AE105" s="276"/>
    </row>
    <row r="106" spans="21:31" ht="11.95" customHeight="1">
      <c r="U106" s="276"/>
      <c r="V106" s="276"/>
      <c r="W106" s="276"/>
      <c r="X106" s="276"/>
      <c r="Y106" s="276"/>
      <c r="Z106" s="276"/>
      <c r="AA106" s="276"/>
      <c r="AB106" s="276"/>
      <c r="AC106" s="276"/>
      <c r="AD106" s="276"/>
      <c r="AE106" s="276"/>
    </row>
    <row r="107" spans="21:31" ht="11.95" customHeight="1">
      <c r="U107" s="276"/>
      <c r="V107" s="276"/>
      <c r="W107" s="276"/>
      <c r="X107" s="276"/>
      <c r="Y107" s="276"/>
      <c r="Z107" s="276"/>
      <c r="AA107" s="276"/>
      <c r="AB107" s="276"/>
      <c r="AC107" s="276"/>
      <c r="AD107" s="276"/>
      <c r="AE107" s="276"/>
    </row>
    <row r="108" spans="21:31" ht="11.95" customHeight="1">
      <c r="U108" s="276"/>
      <c r="V108" s="276"/>
      <c r="W108" s="276"/>
      <c r="X108" s="276"/>
      <c r="Y108" s="276"/>
      <c r="Z108" s="276"/>
      <c r="AA108" s="276"/>
      <c r="AB108" s="276"/>
      <c r="AC108" s="276"/>
      <c r="AD108" s="276"/>
      <c r="AE108" s="276"/>
    </row>
    <row r="109" spans="21:31" ht="11.95" customHeight="1">
      <c r="U109" s="276"/>
      <c r="V109" s="276"/>
      <c r="W109" s="276"/>
      <c r="X109" s="276"/>
      <c r="Y109" s="276"/>
      <c r="Z109" s="276"/>
      <c r="AA109" s="276"/>
      <c r="AB109" s="276"/>
      <c r="AC109" s="276"/>
      <c r="AD109" s="276"/>
      <c r="AE109" s="276"/>
    </row>
    <row r="110" spans="21:31" ht="11.95" customHeight="1">
      <c r="U110" s="276"/>
      <c r="V110" s="276"/>
      <c r="W110" s="276"/>
      <c r="X110" s="276"/>
      <c r="Y110" s="276"/>
      <c r="Z110" s="276"/>
      <c r="AA110" s="276"/>
      <c r="AB110" s="276"/>
      <c r="AC110" s="276"/>
      <c r="AD110" s="276"/>
      <c r="AE110" s="276"/>
    </row>
    <row r="111" spans="21:31" ht="11.95" customHeight="1">
      <c r="U111" s="276"/>
      <c r="V111" s="276"/>
      <c r="W111" s="276"/>
      <c r="X111" s="276"/>
      <c r="Y111" s="276"/>
      <c r="Z111" s="276"/>
      <c r="AA111" s="276"/>
      <c r="AB111" s="276"/>
      <c r="AC111" s="276"/>
      <c r="AD111" s="276"/>
      <c r="AE111" s="276"/>
    </row>
    <row r="112" spans="21:31" ht="11.95" customHeight="1">
      <c r="U112" s="276"/>
      <c r="V112" s="276"/>
      <c r="W112" s="276"/>
      <c r="X112" s="276"/>
      <c r="Y112" s="276"/>
      <c r="Z112" s="276"/>
      <c r="AA112" s="276"/>
      <c r="AB112" s="276"/>
      <c r="AC112" s="276"/>
      <c r="AD112" s="276"/>
      <c r="AE112" s="276"/>
    </row>
    <row r="113" spans="21:31" ht="11.95" customHeight="1">
      <c r="U113" s="276"/>
      <c r="V113" s="276"/>
      <c r="W113" s="276"/>
      <c r="X113" s="276"/>
      <c r="Y113" s="276"/>
      <c r="Z113" s="276"/>
      <c r="AA113" s="276"/>
      <c r="AB113" s="276"/>
      <c r="AC113" s="276"/>
      <c r="AD113" s="276"/>
      <c r="AE113" s="276"/>
    </row>
    <row r="114" spans="21:31" ht="11.95" customHeight="1">
      <c r="U114" s="276"/>
      <c r="V114" s="276"/>
      <c r="W114" s="276"/>
      <c r="X114" s="276"/>
      <c r="Y114" s="276"/>
      <c r="Z114" s="276"/>
      <c r="AA114" s="276"/>
      <c r="AB114" s="276"/>
      <c r="AC114" s="276"/>
      <c r="AD114" s="276"/>
      <c r="AE114" s="276"/>
    </row>
    <row r="115" spans="21:31" ht="11.95" customHeight="1">
      <c r="U115" s="276"/>
      <c r="V115" s="276"/>
      <c r="W115" s="276"/>
      <c r="X115" s="276"/>
      <c r="Y115" s="276"/>
      <c r="Z115" s="276"/>
      <c r="AA115" s="276"/>
      <c r="AB115" s="276"/>
      <c r="AC115" s="276"/>
      <c r="AD115" s="276"/>
      <c r="AE115" s="276"/>
    </row>
    <row r="116" spans="21:31" ht="11.95" customHeight="1">
      <c r="U116" s="276"/>
      <c r="V116" s="276"/>
      <c r="W116" s="276"/>
      <c r="X116" s="276"/>
      <c r="Y116" s="276"/>
      <c r="Z116" s="276"/>
      <c r="AA116" s="276"/>
      <c r="AB116" s="276"/>
      <c r="AC116" s="276"/>
      <c r="AD116" s="276"/>
      <c r="AE116" s="276"/>
    </row>
    <row r="117" spans="21:31" ht="11.95" customHeight="1">
      <c r="U117" s="276"/>
      <c r="V117" s="276"/>
      <c r="W117" s="276"/>
      <c r="X117" s="276"/>
      <c r="Y117" s="276"/>
      <c r="Z117" s="276"/>
      <c r="AA117" s="276"/>
      <c r="AB117" s="276"/>
      <c r="AC117" s="276"/>
      <c r="AD117" s="276"/>
      <c r="AE117" s="276"/>
    </row>
    <row r="118" spans="21:31" ht="11.95" customHeight="1">
      <c r="U118" s="276"/>
      <c r="V118" s="276"/>
      <c r="W118" s="276"/>
      <c r="X118" s="276"/>
      <c r="Y118" s="276"/>
      <c r="Z118" s="276"/>
      <c r="AA118" s="276"/>
      <c r="AB118" s="276"/>
      <c r="AC118" s="276"/>
      <c r="AD118" s="276"/>
      <c r="AE118" s="276"/>
    </row>
    <row r="119" spans="21:31" ht="11.95" customHeight="1">
      <c r="U119" s="276"/>
      <c r="V119" s="276"/>
      <c r="W119" s="276"/>
      <c r="X119" s="276"/>
      <c r="Y119" s="276"/>
      <c r="Z119" s="276"/>
      <c r="AA119" s="276"/>
      <c r="AB119" s="276"/>
      <c r="AC119" s="276"/>
      <c r="AD119" s="276"/>
      <c r="AE119" s="276"/>
    </row>
    <row r="120" spans="21:31" ht="11.95" customHeight="1">
      <c r="U120" s="276"/>
      <c r="V120" s="276"/>
      <c r="W120" s="276"/>
      <c r="X120" s="276"/>
      <c r="Y120" s="276"/>
      <c r="Z120" s="276"/>
      <c r="AA120" s="276"/>
      <c r="AB120" s="276"/>
      <c r="AC120" s="276"/>
      <c r="AD120" s="276"/>
      <c r="AE120" s="276"/>
    </row>
    <row r="121" spans="21:31" ht="11.95" customHeight="1">
      <c r="U121" s="276"/>
      <c r="V121" s="276"/>
      <c r="W121" s="276"/>
      <c r="X121" s="276"/>
      <c r="Y121" s="276"/>
      <c r="Z121" s="276"/>
      <c r="AA121" s="276"/>
      <c r="AB121" s="276"/>
      <c r="AC121" s="276"/>
      <c r="AD121" s="276"/>
      <c r="AE121" s="276"/>
    </row>
    <row r="122" spans="21:31" ht="11.95" customHeight="1">
      <c r="U122" s="276"/>
      <c r="V122" s="276"/>
      <c r="W122" s="276"/>
      <c r="X122" s="276"/>
      <c r="Y122" s="276"/>
      <c r="Z122" s="276"/>
      <c r="AA122" s="276"/>
      <c r="AB122" s="276"/>
      <c r="AC122" s="276"/>
      <c r="AD122" s="276"/>
      <c r="AE122" s="276"/>
    </row>
    <row r="123" spans="21:31" ht="11.95" customHeight="1">
      <c r="U123" s="276"/>
      <c r="V123" s="276"/>
      <c r="W123" s="276"/>
      <c r="X123" s="276"/>
      <c r="Y123" s="276"/>
      <c r="Z123" s="276"/>
      <c r="AA123" s="276"/>
      <c r="AB123" s="276"/>
      <c r="AC123" s="276"/>
      <c r="AD123" s="276"/>
      <c r="AE123" s="276"/>
    </row>
    <row r="124" spans="21:31" ht="11.95" customHeight="1">
      <c r="U124" s="276"/>
      <c r="V124" s="276"/>
      <c r="W124" s="276"/>
      <c r="X124" s="276"/>
      <c r="Y124" s="276"/>
      <c r="Z124" s="276"/>
      <c r="AA124" s="276"/>
      <c r="AB124" s="276"/>
      <c r="AC124" s="276"/>
      <c r="AD124" s="276"/>
      <c r="AE124" s="276"/>
    </row>
    <row r="125" spans="21:31" ht="11.95" customHeight="1">
      <c r="U125" s="276"/>
      <c r="V125" s="276"/>
      <c r="W125" s="276"/>
      <c r="X125" s="276"/>
      <c r="Y125" s="276"/>
      <c r="Z125" s="276"/>
      <c r="AA125" s="276"/>
      <c r="AB125" s="276"/>
      <c r="AC125" s="276"/>
      <c r="AD125" s="276"/>
      <c r="AE125" s="276"/>
    </row>
    <row r="126" spans="21:31" ht="11.95" customHeight="1">
      <c r="U126" s="276"/>
      <c r="V126" s="276"/>
      <c r="W126" s="276"/>
      <c r="X126" s="276"/>
      <c r="Y126" s="276"/>
      <c r="Z126" s="276"/>
      <c r="AA126" s="276"/>
      <c r="AB126" s="276"/>
      <c r="AC126" s="276"/>
      <c r="AD126" s="276"/>
      <c r="AE126" s="276"/>
    </row>
    <row r="127" spans="21:31" ht="11.95" customHeight="1">
      <c r="U127" s="276"/>
      <c r="V127" s="276"/>
      <c r="W127" s="276"/>
      <c r="X127" s="276"/>
      <c r="Y127" s="276"/>
      <c r="Z127" s="276"/>
      <c r="AA127" s="276"/>
      <c r="AB127" s="276"/>
      <c r="AC127" s="276"/>
      <c r="AD127" s="276"/>
      <c r="AE127" s="276"/>
    </row>
    <row r="128" spans="21:31" ht="11.95" customHeight="1">
      <c r="U128" s="276"/>
      <c r="V128" s="276"/>
      <c r="W128" s="276"/>
      <c r="X128" s="276"/>
      <c r="Y128" s="276"/>
      <c r="Z128" s="276"/>
      <c r="AA128" s="276"/>
      <c r="AB128" s="276"/>
      <c r="AC128" s="276"/>
      <c r="AD128" s="276"/>
      <c r="AE128" s="276"/>
    </row>
    <row r="129" spans="21:31" ht="11.95" customHeight="1">
      <c r="U129" s="276"/>
      <c r="V129" s="276"/>
      <c r="W129" s="276"/>
      <c r="X129" s="276"/>
      <c r="Y129" s="276"/>
      <c r="Z129" s="276"/>
      <c r="AA129" s="276"/>
      <c r="AB129" s="276"/>
      <c r="AC129" s="276"/>
      <c r="AD129" s="276"/>
      <c r="AE129" s="276"/>
    </row>
    <row r="130" spans="21:31" ht="11.95" customHeight="1">
      <c r="U130" s="276"/>
      <c r="V130" s="276"/>
      <c r="W130" s="276"/>
      <c r="X130" s="276"/>
      <c r="Y130" s="276"/>
      <c r="Z130" s="276"/>
      <c r="AA130" s="276"/>
      <c r="AB130" s="276"/>
      <c r="AC130" s="276"/>
      <c r="AD130" s="276"/>
      <c r="AE130" s="276"/>
    </row>
    <row r="131" spans="21:31" ht="11.95" customHeight="1">
      <c r="U131" s="276"/>
      <c r="V131" s="276"/>
      <c r="W131" s="276"/>
      <c r="X131" s="276"/>
      <c r="Y131" s="276"/>
      <c r="Z131" s="276"/>
      <c r="AA131" s="276"/>
      <c r="AB131" s="276"/>
      <c r="AC131" s="276"/>
      <c r="AD131" s="276"/>
      <c r="AE131" s="276"/>
    </row>
    <row r="132" spans="21:31" ht="11.95" customHeight="1">
      <c r="U132" s="276"/>
      <c r="V132" s="276"/>
      <c r="W132" s="276"/>
      <c r="X132" s="276"/>
      <c r="Y132" s="276"/>
      <c r="Z132" s="276"/>
      <c r="AA132" s="276"/>
      <c r="AB132" s="276"/>
      <c r="AC132" s="276"/>
      <c r="AD132" s="276"/>
      <c r="AE132" s="276"/>
    </row>
    <row r="133" spans="21:31" ht="11.95" customHeight="1">
      <c r="U133" s="276"/>
      <c r="V133" s="276"/>
      <c r="W133" s="276"/>
      <c r="X133" s="276"/>
      <c r="Y133" s="276"/>
      <c r="Z133" s="276"/>
      <c r="AA133" s="276"/>
      <c r="AB133" s="276"/>
      <c r="AC133" s="276"/>
      <c r="AD133" s="276"/>
      <c r="AE133" s="276"/>
    </row>
    <row r="134" spans="21:31" ht="11.95" customHeight="1">
      <c r="U134" s="276"/>
      <c r="V134" s="276"/>
      <c r="W134" s="276"/>
      <c r="X134" s="276"/>
      <c r="Y134" s="276"/>
      <c r="Z134" s="276"/>
      <c r="AA134" s="276"/>
      <c r="AB134" s="276"/>
      <c r="AC134" s="276"/>
      <c r="AD134" s="276"/>
      <c r="AE134" s="276"/>
    </row>
    <row r="135" spans="21:31" ht="11.95" customHeight="1">
      <c r="U135" s="276"/>
      <c r="V135" s="276"/>
      <c r="W135" s="276"/>
      <c r="X135" s="276"/>
      <c r="Y135" s="276"/>
      <c r="Z135" s="276"/>
      <c r="AA135" s="276"/>
      <c r="AB135" s="276"/>
      <c r="AC135" s="276"/>
      <c r="AD135" s="276"/>
      <c r="AE135" s="276"/>
    </row>
    <row r="136" spans="21:31" ht="11.95" customHeight="1">
      <c r="U136" s="276"/>
      <c r="V136" s="276"/>
      <c r="W136" s="276"/>
      <c r="X136" s="276"/>
      <c r="Y136" s="276"/>
      <c r="Z136" s="276"/>
      <c r="AA136" s="276"/>
      <c r="AB136" s="276"/>
      <c r="AC136" s="276"/>
      <c r="AD136" s="276"/>
      <c r="AE136" s="276"/>
    </row>
    <row r="137" spans="21:31" ht="11.95" customHeight="1">
      <c r="U137" s="276"/>
      <c r="V137" s="276"/>
      <c r="W137" s="276"/>
      <c r="X137" s="276"/>
      <c r="Y137" s="276"/>
      <c r="Z137" s="276"/>
      <c r="AA137" s="276"/>
      <c r="AB137" s="276"/>
      <c r="AC137" s="276"/>
      <c r="AD137" s="276"/>
      <c r="AE137" s="276"/>
    </row>
    <row r="138" spans="21:31" ht="11.95" customHeight="1">
      <c r="U138" s="276"/>
      <c r="V138" s="276"/>
      <c r="W138" s="276"/>
      <c r="X138" s="276"/>
      <c r="Y138" s="276"/>
      <c r="Z138" s="276"/>
      <c r="AA138" s="276"/>
      <c r="AB138" s="276"/>
      <c r="AC138" s="276"/>
      <c r="AD138" s="276"/>
      <c r="AE138" s="276"/>
    </row>
    <row r="139" spans="21:31" ht="11.95" customHeight="1">
      <c r="U139" s="276"/>
      <c r="V139" s="276"/>
      <c r="W139" s="276"/>
      <c r="X139" s="276"/>
      <c r="Y139" s="276"/>
      <c r="Z139" s="276"/>
      <c r="AA139" s="276"/>
      <c r="AB139" s="276"/>
      <c r="AC139" s="276"/>
      <c r="AD139" s="276"/>
      <c r="AE139" s="276"/>
    </row>
    <row r="140" spans="21:31" ht="11.95" customHeight="1">
      <c r="U140" s="276"/>
      <c r="V140" s="276"/>
      <c r="W140" s="276"/>
      <c r="X140" s="276"/>
      <c r="Y140" s="276"/>
      <c r="Z140" s="276"/>
      <c r="AA140" s="276"/>
      <c r="AB140" s="276"/>
      <c r="AC140" s="276"/>
      <c r="AD140" s="276"/>
      <c r="AE140" s="276"/>
    </row>
    <row r="141" spans="21:31" ht="11.95" customHeight="1">
      <c r="U141" s="276"/>
      <c r="V141" s="276"/>
      <c r="W141" s="276"/>
      <c r="X141" s="276"/>
      <c r="Y141" s="276"/>
      <c r="Z141" s="276"/>
      <c r="AA141" s="276"/>
      <c r="AB141" s="276"/>
      <c r="AC141" s="276"/>
      <c r="AD141" s="276"/>
      <c r="AE141" s="276"/>
    </row>
    <row r="142" spans="21:31" ht="11.95" customHeight="1">
      <c r="U142" s="276"/>
      <c r="V142" s="276"/>
      <c r="W142" s="276"/>
      <c r="X142" s="276"/>
      <c r="Y142" s="276"/>
      <c r="Z142" s="276"/>
      <c r="AA142" s="276"/>
      <c r="AB142" s="276"/>
      <c r="AC142" s="276"/>
      <c r="AD142" s="276"/>
      <c r="AE142" s="276"/>
    </row>
    <row r="143" spans="21:31" ht="11.95" customHeight="1">
      <c r="U143" s="276"/>
      <c r="V143" s="276"/>
      <c r="W143" s="276"/>
      <c r="X143" s="276"/>
      <c r="Y143" s="276"/>
      <c r="Z143" s="276"/>
      <c r="AA143" s="276"/>
      <c r="AB143" s="276"/>
      <c r="AC143" s="276"/>
      <c r="AD143" s="276"/>
      <c r="AE143" s="276"/>
    </row>
    <row r="144" spans="21:31" ht="11.95" customHeight="1">
      <c r="U144" s="276"/>
      <c r="V144" s="276"/>
      <c r="W144" s="276"/>
      <c r="X144" s="276"/>
      <c r="Y144" s="276"/>
      <c r="Z144" s="276"/>
      <c r="AA144" s="276"/>
      <c r="AB144" s="276"/>
      <c r="AC144" s="276"/>
      <c r="AD144" s="276"/>
      <c r="AE144" s="276"/>
    </row>
    <row r="145" spans="21:31" ht="11.95" customHeight="1">
      <c r="U145" s="276"/>
      <c r="V145" s="276"/>
      <c r="W145" s="276"/>
      <c r="X145" s="276"/>
      <c r="Y145" s="276"/>
      <c r="Z145" s="276"/>
      <c r="AA145" s="276"/>
      <c r="AB145" s="276"/>
      <c r="AC145" s="276"/>
      <c r="AD145" s="276"/>
      <c r="AE145" s="276"/>
    </row>
    <row r="146" spans="21:31" ht="11.95" customHeight="1">
      <c r="U146" s="276"/>
      <c r="V146" s="276"/>
      <c r="W146" s="276"/>
      <c r="X146" s="276"/>
      <c r="Y146" s="276"/>
      <c r="Z146" s="276"/>
      <c r="AA146" s="276"/>
      <c r="AB146" s="276"/>
      <c r="AC146" s="276"/>
      <c r="AD146" s="276"/>
      <c r="AE146" s="276"/>
    </row>
    <row r="147" spans="21:31" ht="11.95" customHeight="1">
      <c r="U147" s="276"/>
      <c r="V147" s="276"/>
      <c r="W147" s="276"/>
      <c r="X147" s="276"/>
      <c r="Y147" s="276"/>
      <c r="Z147" s="276"/>
      <c r="AA147" s="276"/>
      <c r="AB147" s="276"/>
      <c r="AC147" s="276"/>
      <c r="AD147" s="276"/>
      <c r="AE147" s="276"/>
    </row>
    <row r="148" spans="21:31" ht="11.95" customHeight="1">
      <c r="U148" s="276"/>
      <c r="V148" s="276"/>
      <c r="W148" s="276"/>
      <c r="X148" s="276"/>
      <c r="Y148" s="276"/>
      <c r="Z148" s="276"/>
      <c r="AA148" s="276"/>
      <c r="AB148" s="276"/>
      <c r="AC148" s="276"/>
      <c r="AD148" s="276"/>
      <c r="AE148" s="276"/>
    </row>
    <row r="149" spans="21:31" ht="11.95" customHeight="1">
      <c r="U149" s="276"/>
      <c r="V149" s="276"/>
      <c r="W149" s="276"/>
      <c r="X149" s="276"/>
      <c r="Y149" s="276"/>
      <c r="Z149" s="276"/>
      <c r="AA149" s="276"/>
      <c r="AB149" s="276"/>
      <c r="AC149" s="276"/>
      <c r="AD149" s="276"/>
      <c r="AE149" s="276"/>
    </row>
    <row r="150" spans="21:31" ht="11.95" customHeight="1">
      <c r="U150" s="276"/>
      <c r="V150" s="276"/>
      <c r="W150" s="276"/>
      <c r="X150" s="276"/>
      <c r="Y150" s="276"/>
      <c r="Z150" s="276"/>
      <c r="AA150" s="276"/>
      <c r="AB150" s="276"/>
      <c r="AC150" s="276"/>
      <c r="AD150" s="276"/>
      <c r="AE150" s="276"/>
    </row>
    <row r="151" spans="21:31" ht="11.95" customHeight="1">
      <c r="U151" s="276"/>
      <c r="V151" s="276"/>
      <c r="W151" s="276"/>
      <c r="X151" s="276"/>
      <c r="Y151" s="276"/>
      <c r="Z151" s="276"/>
      <c r="AA151" s="276"/>
      <c r="AB151" s="276"/>
      <c r="AC151" s="276"/>
      <c r="AD151" s="276"/>
      <c r="AE151" s="276"/>
    </row>
    <row r="152" spans="21:31" ht="11.95" customHeight="1">
      <c r="U152" s="276"/>
      <c r="V152" s="276"/>
      <c r="W152" s="276"/>
      <c r="X152" s="276"/>
      <c r="Y152" s="276"/>
      <c r="Z152" s="276"/>
      <c r="AA152" s="276"/>
      <c r="AB152" s="276"/>
      <c r="AC152" s="276"/>
      <c r="AD152" s="276"/>
      <c r="AE152" s="276"/>
    </row>
    <row r="153" spans="21:31" ht="11.95" customHeight="1">
      <c r="U153" s="276"/>
      <c r="V153" s="276"/>
      <c r="W153" s="276"/>
      <c r="X153" s="276"/>
      <c r="Y153" s="276"/>
      <c r="Z153" s="276"/>
      <c r="AA153" s="276"/>
      <c r="AB153" s="276"/>
      <c r="AC153" s="276"/>
      <c r="AD153" s="276"/>
      <c r="AE153" s="276"/>
    </row>
    <row r="154" spans="21:31" ht="11.95" customHeight="1">
      <c r="U154" s="276"/>
      <c r="V154" s="276"/>
      <c r="W154" s="276"/>
      <c r="X154" s="276"/>
      <c r="Y154" s="276"/>
      <c r="Z154" s="276"/>
      <c r="AA154" s="276"/>
      <c r="AB154" s="276"/>
      <c r="AC154" s="276"/>
      <c r="AD154" s="276"/>
      <c r="AE154" s="276"/>
    </row>
    <row r="155" spans="21:31" ht="11.95" customHeight="1">
      <c r="U155" s="276"/>
      <c r="V155" s="276"/>
      <c r="W155" s="276"/>
      <c r="X155" s="276"/>
      <c r="Y155" s="276"/>
      <c r="Z155" s="276"/>
      <c r="AA155" s="276"/>
      <c r="AB155" s="276"/>
      <c r="AC155" s="276"/>
      <c r="AD155" s="276"/>
      <c r="AE155" s="276"/>
    </row>
    <row r="156" spans="21:31" ht="11.95" customHeight="1">
      <c r="U156" s="276"/>
      <c r="V156" s="276"/>
      <c r="W156" s="276"/>
      <c r="X156" s="276"/>
      <c r="Y156" s="276"/>
      <c r="Z156" s="276"/>
      <c r="AA156" s="276"/>
      <c r="AB156" s="276"/>
      <c r="AC156" s="276"/>
      <c r="AD156" s="276"/>
      <c r="AE156" s="276"/>
    </row>
    <row r="157" spans="21:31" ht="11.95" customHeight="1">
      <c r="U157" s="276"/>
      <c r="V157" s="276"/>
      <c r="W157" s="276"/>
      <c r="X157" s="276"/>
      <c r="Y157" s="276"/>
      <c r="Z157" s="276"/>
      <c r="AA157" s="276"/>
      <c r="AB157" s="276"/>
      <c r="AC157" s="276"/>
      <c r="AD157" s="276"/>
      <c r="AE157" s="276"/>
    </row>
    <row r="158" spans="21:31" ht="11.95" customHeight="1">
      <c r="U158" s="276"/>
      <c r="V158" s="276"/>
      <c r="W158" s="276"/>
      <c r="X158" s="276"/>
      <c r="Y158" s="276"/>
      <c r="Z158" s="276"/>
      <c r="AA158" s="276"/>
      <c r="AB158" s="276"/>
      <c r="AC158" s="276"/>
      <c r="AD158" s="276"/>
      <c r="AE158" s="276"/>
    </row>
    <row r="159" spans="21:31" ht="11.95" customHeight="1">
      <c r="U159" s="276"/>
      <c r="V159" s="276"/>
      <c r="W159" s="276"/>
      <c r="X159" s="276"/>
      <c r="Y159" s="276"/>
      <c r="Z159" s="276"/>
      <c r="AA159" s="276"/>
      <c r="AB159" s="276"/>
      <c r="AC159" s="276"/>
      <c r="AD159" s="276"/>
      <c r="AE159" s="276"/>
    </row>
    <row r="160" spans="21:31" ht="11.95" customHeight="1">
      <c r="U160" s="276"/>
      <c r="V160" s="276"/>
      <c r="W160" s="276"/>
      <c r="X160" s="276"/>
      <c r="Y160" s="276"/>
      <c r="Z160" s="276"/>
      <c r="AA160" s="276"/>
      <c r="AB160" s="276"/>
      <c r="AC160" s="276"/>
      <c r="AD160" s="276"/>
      <c r="AE160" s="276"/>
    </row>
    <row r="161" spans="21:31" ht="11.95" customHeight="1">
      <c r="U161" s="276"/>
      <c r="V161" s="276"/>
      <c r="W161" s="276"/>
      <c r="X161" s="276"/>
      <c r="Y161" s="276"/>
      <c r="Z161" s="276"/>
      <c r="AA161" s="276"/>
      <c r="AB161" s="276"/>
      <c r="AC161" s="276"/>
      <c r="AD161" s="276"/>
      <c r="AE161" s="276"/>
    </row>
    <row r="162" spans="21:31" ht="11.95" customHeight="1">
      <c r="U162" s="276"/>
      <c r="V162" s="276"/>
      <c r="W162" s="276"/>
      <c r="X162" s="276"/>
      <c r="Y162" s="276"/>
      <c r="Z162" s="276"/>
      <c r="AA162" s="276"/>
      <c r="AB162" s="276"/>
      <c r="AC162" s="276"/>
      <c r="AD162" s="276"/>
      <c r="AE162" s="276"/>
    </row>
    <row r="163" spans="21:31" ht="11.95" customHeight="1">
      <c r="U163" s="276"/>
      <c r="V163" s="276"/>
      <c r="W163" s="276"/>
      <c r="X163" s="276"/>
      <c r="Y163" s="276"/>
      <c r="Z163" s="276"/>
      <c r="AA163" s="276"/>
      <c r="AB163" s="276"/>
      <c r="AC163" s="276"/>
      <c r="AD163" s="276"/>
      <c r="AE163" s="276"/>
    </row>
    <row r="164" spans="21:31" ht="11.95" customHeight="1">
      <c r="U164" s="276"/>
      <c r="V164" s="276"/>
      <c r="W164" s="276"/>
      <c r="X164" s="276"/>
      <c r="Y164" s="276"/>
      <c r="Z164" s="276"/>
      <c r="AA164" s="276"/>
      <c r="AB164" s="276"/>
      <c r="AC164" s="276"/>
      <c r="AD164" s="276"/>
      <c r="AE164" s="276"/>
    </row>
    <row r="165" spans="21:31" ht="11.95" customHeight="1">
      <c r="U165" s="276"/>
      <c r="V165" s="276"/>
      <c r="W165" s="276"/>
      <c r="X165" s="276"/>
      <c r="Y165" s="276"/>
      <c r="Z165" s="276"/>
      <c r="AA165" s="276"/>
      <c r="AB165" s="276"/>
      <c r="AC165" s="276"/>
      <c r="AD165" s="276"/>
      <c r="AE165" s="276"/>
    </row>
    <row r="166" spans="21:31" ht="11.95" customHeight="1">
      <c r="U166" s="276"/>
      <c r="V166" s="276"/>
      <c r="W166" s="276"/>
      <c r="X166" s="276"/>
      <c r="Y166" s="276"/>
      <c r="Z166" s="276"/>
      <c r="AA166" s="276"/>
      <c r="AB166" s="276"/>
      <c r="AC166" s="276"/>
      <c r="AD166" s="276"/>
      <c r="AE166" s="276"/>
    </row>
    <row r="167" spans="21:31" ht="11.95" customHeight="1">
      <c r="U167" s="276"/>
      <c r="V167" s="276"/>
      <c r="W167" s="276"/>
      <c r="X167" s="276"/>
      <c r="Y167" s="276"/>
      <c r="Z167" s="276"/>
      <c r="AA167" s="276"/>
      <c r="AB167" s="276"/>
      <c r="AC167" s="276"/>
      <c r="AD167" s="276"/>
      <c r="AE167" s="276"/>
    </row>
    <row r="168" spans="21:31" ht="11.95" customHeight="1">
      <c r="U168" s="276"/>
      <c r="V168" s="276"/>
      <c r="W168" s="276"/>
      <c r="X168" s="276"/>
      <c r="Y168" s="276"/>
      <c r="Z168" s="276"/>
      <c r="AA168" s="276"/>
      <c r="AB168" s="276"/>
      <c r="AC168" s="276"/>
      <c r="AD168" s="276"/>
      <c r="AE168" s="276"/>
    </row>
    <row r="169" spans="21:31" ht="11.95" customHeight="1">
      <c r="U169" s="276"/>
      <c r="V169" s="276"/>
      <c r="W169" s="276"/>
      <c r="X169" s="276"/>
      <c r="Y169" s="276"/>
      <c r="Z169" s="276"/>
      <c r="AA169" s="276"/>
      <c r="AB169" s="276"/>
      <c r="AC169" s="276"/>
      <c r="AD169" s="276"/>
      <c r="AE169" s="276"/>
    </row>
    <row r="170" spans="21:31" ht="11.95" customHeight="1">
      <c r="U170" s="276"/>
      <c r="V170" s="276"/>
      <c r="W170" s="276"/>
      <c r="X170" s="276"/>
      <c r="Y170" s="276"/>
      <c r="Z170" s="276"/>
      <c r="AA170" s="276"/>
      <c r="AB170" s="276"/>
      <c r="AC170" s="276"/>
      <c r="AD170" s="276"/>
      <c r="AE170" s="276"/>
    </row>
    <row r="171" spans="21:31" ht="11.95" customHeight="1">
      <c r="U171" s="276"/>
      <c r="V171" s="276"/>
      <c r="W171" s="276"/>
      <c r="X171" s="276"/>
      <c r="Y171" s="276"/>
      <c r="Z171" s="276"/>
      <c r="AA171" s="276"/>
      <c r="AB171" s="276"/>
      <c r="AC171" s="276"/>
      <c r="AD171" s="276"/>
      <c r="AE171" s="276"/>
    </row>
    <row r="172" spans="21:31" ht="11.95" customHeight="1">
      <c r="U172" s="276"/>
      <c r="V172" s="276"/>
      <c r="W172" s="276"/>
      <c r="X172" s="276"/>
      <c r="Y172" s="276"/>
      <c r="Z172" s="276"/>
      <c r="AA172" s="276"/>
      <c r="AB172" s="276"/>
      <c r="AC172" s="276"/>
      <c r="AD172" s="276"/>
      <c r="AE172" s="276"/>
    </row>
    <row r="173" spans="21:31" ht="11.95" customHeight="1">
      <c r="U173" s="276"/>
      <c r="V173" s="276"/>
      <c r="W173" s="276"/>
      <c r="X173" s="276"/>
      <c r="Y173" s="276"/>
      <c r="Z173" s="276"/>
      <c r="AA173" s="276"/>
      <c r="AB173" s="276"/>
      <c r="AC173" s="276"/>
      <c r="AD173" s="276"/>
      <c r="AE173" s="276"/>
    </row>
    <row r="174" spans="21:31" ht="11.95" customHeight="1">
      <c r="U174" s="276"/>
      <c r="V174" s="276"/>
      <c r="W174" s="276"/>
      <c r="X174" s="276"/>
      <c r="Y174" s="276"/>
      <c r="Z174" s="276"/>
      <c r="AA174" s="276"/>
      <c r="AB174" s="276"/>
      <c r="AC174" s="276"/>
      <c r="AD174" s="276"/>
      <c r="AE174" s="276"/>
    </row>
    <row r="175" spans="21:31" ht="11.95" customHeight="1">
      <c r="U175" s="276"/>
      <c r="V175" s="276"/>
      <c r="W175" s="276"/>
      <c r="X175" s="276"/>
      <c r="Y175" s="276"/>
      <c r="Z175" s="276"/>
      <c r="AA175" s="276"/>
      <c r="AB175" s="276"/>
      <c r="AC175" s="276"/>
      <c r="AD175" s="276"/>
      <c r="AE175" s="276"/>
    </row>
    <row r="176" spans="21:31" ht="11.95" customHeight="1">
      <c r="U176" s="276"/>
      <c r="V176" s="276"/>
      <c r="W176" s="276"/>
      <c r="X176" s="276"/>
      <c r="Y176" s="276"/>
      <c r="Z176" s="276"/>
      <c r="AA176" s="276"/>
      <c r="AB176" s="276"/>
      <c r="AC176" s="276"/>
      <c r="AD176" s="276"/>
      <c r="AE176" s="276"/>
    </row>
    <row r="177" spans="21:31" ht="11.95" customHeight="1">
      <c r="U177" s="276"/>
      <c r="V177" s="276"/>
      <c r="W177" s="276"/>
      <c r="X177" s="276"/>
      <c r="Y177" s="276"/>
      <c r="Z177" s="276"/>
      <c r="AA177" s="276"/>
      <c r="AB177" s="276"/>
      <c r="AC177" s="276"/>
      <c r="AD177" s="276"/>
      <c r="AE177" s="276"/>
    </row>
    <row r="178" spans="21:31" ht="11.95" customHeight="1">
      <c r="U178" s="276"/>
      <c r="V178" s="276"/>
      <c r="W178" s="276"/>
      <c r="X178" s="276"/>
      <c r="Y178" s="276"/>
      <c r="Z178" s="276"/>
      <c r="AA178" s="276"/>
      <c r="AB178" s="276"/>
      <c r="AC178" s="276"/>
      <c r="AD178" s="276"/>
      <c r="AE178" s="276"/>
    </row>
    <row r="179" spans="21:31" ht="11.95" customHeight="1">
      <c r="U179" s="276"/>
      <c r="V179" s="276"/>
      <c r="W179" s="276"/>
      <c r="X179" s="276"/>
      <c r="Y179" s="276"/>
      <c r="Z179" s="276"/>
      <c r="AA179" s="276"/>
      <c r="AB179" s="276"/>
      <c r="AC179" s="276"/>
      <c r="AD179" s="276"/>
      <c r="AE179" s="276"/>
    </row>
    <row r="180" spans="21:31" ht="11.95" customHeight="1">
      <c r="U180" s="276"/>
      <c r="V180" s="276"/>
      <c r="W180" s="276"/>
      <c r="X180" s="276"/>
      <c r="Y180" s="276"/>
      <c r="Z180" s="276"/>
      <c r="AA180" s="276"/>
      <c r="AB180" s="276"/>
      <c r="AC180" s="276"/>
      <c r="AD180" s="276"/>
      <c r="AE180" s="276"/>
    </row>
    <row r="181" spans="21:31" ht="11.95" customHeight="1">
      <c r="U181" s="276"/>
      <c r="V181" s="276"/>
      <c r="W181" s="276"/>
      <c r="X181" s="276"/>
      <c r="Y181" s="276"/>
      <c r="Z181" s="276"/>
      <c r="AA181" s="276"/>
      <c r="AB181" s="276"/>
      <c r="AC181" s="276"/>
      <c r="AD181" s="276"/>
      <c r="AE181" s="276"/>
    </row>
    <row r="182" spans="21:31" ht="11.95" customHeight="1">
      <c r="U182" s="276"/>
      <c r="V182" s="276"/>
      <c r="W182" s="276"/>
      <c r="X182" s="276"/>
      <c r="Y182" s="276"/>
      <c r="Z182" s="276"/>
      <c r="AA182" s="276"/>
      <c r="AB182" s="276"/>
      <c r="AC182" s="276"/>
      <c r="AD182" s="276"/>
      <c r="AE182" s="276"/>
    </row>
    <row r="183" spans="21:31" ht="11.95" customHeight="1">
      <c r="U183" s="276"/>
      <c r="V183" s="276"/>
      <c r="W183" s="276"/>
      <c r="X183" s="276"/>
      <c r="Y183" s="276"/>
      <c r="Z183" s="276"/>
      <c r="AA183" s="276"/>
      <c r="AB183" s="276"/>
      <c r="AC183" s="276"/>
      <c r="AD183" s="276"/>
      <c r="AE183" s="276"/>
    </row>
    <row r="184" spans="21:31" ht="11.95" customHeight="1">
      <c r="U184" s="276"/>
      <c r="V184" s="276"/>
      <c r="W184" s="276"/>
      <c r="X184" s="276"/>
      <c r="Y184" s="276"/>
      <c r="Z184" s="276"/>
      <c r="AA184" s="276"/>
      <c r="AB184" s="276"/>
      <c r="AC184" s="276"/>
      <c r="AD184" s="276"/>
      <c r="AE184" s="276"/>
    </row>
    <row r="185" spans="21:31" ht="11.95" customHeight="1">
      <c r="U185" s="276"/>
      <c r="V185" s="276"/>
      <c r="W185" s="276"/>
      <c r="X185" s="276"/>
      <c r="Y185" s="276"/>
      <c r="Z185" s="276"/>
      <c r="AA185" s="276"/>
      <c r="AB185" s="276"/>
      <c r="AC185" s="276"/>
      <c r="AD185" s="276"/>
      <c r="AE185" s="276"/>
    </row>
    <row r="186" spans="21:31" ht="11.95" customHeight="1">
      <c r="U186" s="276"/>
      <c r="V186" s="276"/>
      <c r="W186" s="276"/>
      <c r="X186" s="276"/>
      <c r="Y186" s="276"/>
      <c r="Z186" s="276"/>
      <c r="AA186" s="276"/>
      <c r="AB186" s="276"/>
      <c r="AC186" s="276"/>
      <c r="AD186" s="276"/>
      <c r="AE186" s="276"/>
    </row>
    <row r="187" spans="21:31" ht="11.95" customHeight="1">
      <c r="U187" s="276"/>
      <c r="V187" s="276"/>
      <c r="W187" s="276"/>
      <c r="X187" s="276"/>
      <c r="Y187" s="276"/>
      <c r="Z187" s="276"/>
      <c r="AA187" s="276"/>
      <c r="AB187" s="276"/>
      <c r="AC187" s="276"/>
      <c r="AD187" s="276"/>
      <c r="AE187" s="276"/>
    </row>
    <row r="188" spans="21:31" ht="11.95" customHeight="1">
      <c r="U188" s="276"/>
      <c r="V188" s="276"/>
      <c r="W188" s="276"/>
      <c r="X188" s="276"/>
      <c r="Y188" s="276"/>
      <c r="Z188" s="276"/>
      <c r="AA188" s="276"/>
      <c r="AB188" s="276"/>
      <c r="AC188" s="276"/>
      <c r="AD188" s="276"/>
      <c r="AE188" s="276"/>
    </row>
    <row r="189" spans="21:31" ht="11.95" customHeight="1">
      <c r="U189" s="276"/>
      <c r="V189" s="276"/>
      <c r="W189" s="276"/>
      <c r="X189" s="276"/>
      <c r="Y189" s="276"/>
      <c r="Z189" s="276"/>
      <c r="AA189" s="276"/>
      <c r="AB189" s="276"/>
      <c r="AC189" s="276"/>
      <c r="AD189" s="276"/>
      <c r="AE189" s="276"/>
    </row>
    <row r="190" spans="21:31" ht="11.95" customHeight="1">
      <c r="U190" s="276"/>
      <c r="V190" s="276"/>
      <c r="W190" s="276"/>
      <c r="X190" s="276"/>
      <c r="Y190" s="276"/>
      <c r="Z190" s="276"/>
      <c r="AA190" s="276"/>
      <c r="AB190" s="276"/>
      <c r="AC190" s="276"/>
      <c r="AD190" s="276"/>
      <c r="AE190" s="276"/>
    </row>
    <row r="191" spans="21:31" ht="11.95" customHeight="1">
      <c r="U191" s="276"/>
      <c r="V191" s="276"/>
      <c r="W191" s="276"/>
      <c r="X191" s="276"/>
      <c r="Y191" s="276"/>
      <c r="Z191" s="276"/>
      <c r="AA191" s="276"/>
      <c r="AB191" s="276"/>
      <c r="AC191" s="276"/>
      <c r="AD191" s="276"/>
      <c r="AE191" s="276"/>
    </row>
    <row r="192" spans="21:31" ht="11.95" customHeight="1">
      <c r="U192" s="276"/>
      <c r="V192" s="276"/>
      <c r="W192" s="276"/>
      <c r="X192" s="276"/>
      <c r="Y192" s="276"/>
      <c r="Z192" s="276"/>
      <c r="AA192" s="276"/>
      <c r="AB192" s="276"/>
      <c r="AC192" s="276"/>
      <c r="AD192" s="276"/>
      <c r="AE192" s="276"/>
    </row>
    <row r="193" spans="21:31" ht="11.95" customHeight="1">
      <c r="U193" s="276"/>
      <c r="V193" s="276"/>
      <c r="W193" s="276"/>
      <c r="X193" s="276"/>
      <c r="Y193" s="276"/>
      <c r="Z193" s="276"/>
      <c r="AA193" s="276"/>
      <c r="AB193" s="276"/>
      <c r="AC193" s="276"/>
      <c r="AD193" s="276"/>
      <c r="AE193" s="276"/>
    </row>
    <row r="194" spans="21:31" ht="11.95" customHeight="1">
      <c r="U194" s="276"/>
      <c r="V194" s="276"/>
      <c r="W194" s="276"/>
      <c r="X194" s="276"/>
      <c r="Y194" s="276"/>
      <c r="Z194" s="276"/>
      <c r="AA194" s="276"/>
      <c r="AB194" s="276"/>
      <c r="AC194" s="276"/>
      <c r="AD194" s="276"/>
      <c r="AE194" s="276"/>
    </row>
    <row r="195" spans="21:31" ht="11.95" customHeight="1">
      <c r="U195" s="276"/>
      <c r="V195" s="276"/>
      <c r="W195" s="276"/>
      <c r="X195" s="276"/>
      <c r="Y195" s="276"/>
      <c r="Z195" s="276"/>
      <c r="AA195" s="276"/>
      <c r="AB195" s="276"/>
      <c r="AC195" s="276"/>
      <c r="AD195" s="276"/>
      <c r="AE195" s="276"/>
    </row>
    <row r="196" spans="21:31" ht="11.95" customHeight="1">
      <c r="U196" s="276"/>
      <c r="V196" s="276"/>
      <c r="W196" s="276"/>
      <c r="X196" s="276"/>
      <c r="Y196" s="276"/>
      <c r="Z196" s="276"/>
      <c r="AA196" s="276"/>
      <c r="AB196" s="276"/>
      <c r="AC196" s="276"/>
      <c r="AD196" s="276"/>
      <c r="AE196" s="276"/>
    </row>
    <row r="197" spans="21:31" ht="11.95" customHeight="1">
      <c r="U197" s="276"/>
      <c r="V197" s="276"/>
      <c r="W197" s="276"/>
      <c r="X197" s="276"/>
      <c r="Y197" s="276"/>
      <c r="Z197" s="276"/>
      <c r="AA197" s="276"/>
      <c r="AB197" s="276"/>
      <c r="AC197" s="276"/>
      <c r="AD197" s="276"/>
      <c r="AE197" s="276"/>
    </row>
    <row r="198" spans="21:31" ht="11.95" customHeight="1">
      <c r="U198" s="276"/>
      <c r="V198" s="276"/>
      <c r="W198" s="276"/>
      <c r="X198" s="276"/>
      <c r="Y198" s="276"/>
      <c r="Z198" s="276"/>
      <c r="AA198" s="276"/>
      <c r="AB198" s="276"/>
      <c r="AC198" s="276"/>
      <c r="AD198" s="276"/>
      <c r="AE198" s="276"/>
    </row>
    <row r="199" spans="21:31" ht="11.95" customHeight="1">
      <c r="U199" s="276"/>
      <c r="V199" s="276"/>
      <c r="W199" s="276"/>
      <c r="X199" s="276"/>
      <c r="Y199" s="276"/>
      <c r="Z199" s="276"/>
      <c r="AA199" s="276"/>
      <c r="AB199" s="276"/>
      <c r="AC199" s="276"/>
      <c r="AD199" s="276"/>
      <c r="AE199" s="276"/>
    </row>
    <row r="200" spans="21:31" ht="11.95" customHeight="1">
      <c r="U200" s="276"/>
      <c r="V200" s="276"/>
      <c r="W200" s="276"/>
      <c r="X200" s="276"/>
      <c r="Y200" s="276"/>
      <c r="Z200" s="276"/>
      <c r="AA200" s="276"/>
      <c r="AB200" s="276"/>
      <c r="AC200" s="276"/>
      <c r="AD200" s="276"/>
      <c r="AE200" s="276"/>
    </row>
    <row r="201" spans="21:31" ht="11.95" customHeight="1">
      <c r="U201" s="276"/>
      <c r="V201" s="276"/>
      <c r="W201" s="276"/>
      <c r="X201" s="276"/>
      <c r="Y201" s="276"/>
      <c r="Z201" s="276"/>
      <c r="AA201" s="276"/>
      <c r="AB201" s="276"/>
      <c r="AC201" s="276"/>
      <c r="AD201" s="276"/>
      <c r="AE201" s="276"/>
    </row>
    <row r="202" spans="21:31" ht="11.95" customHeight="1">
      <c r="U202" s="276"/>
      <c r="V202" s="276"/>
      <c r="W202" s="276"/>
      <c r="X202" s="276"/>
      <c r="Y202" s="276"/>
      <c r="Z202" s="276"/>
      <c r="AA202" s="276"/>
      <c r="AB202" s="276"/>
      <c r="AC202" s="276"/>
      <c r="AD202" s="276"/>
      <c r="AE202" s="276"/>
    </row>
    <row r="203" spans="21:31" ht="11.95" customHeight="1">
      <c r="U203" s="276"/>
      <c r="V203" s="276"/>
      <c r="W203" s="276"/>
      <c r="X203" s="276"/>
      <c r="Y203" s="276"/>
      <c r="Z203" s="276"/>
      <c r="AA203" s="276"/>
      <c r="AB203" s="276"/>
      <c r="AC203" s="276"/>
      <c r="AD203" s="276"/>
      <c r="AE203" s="276"/>
    </row>
    <row r="204" spans="21:31" ht="11.95" customHeight="1">
      <c r="U204" s="276"/>
      <c r="V204" s="276"/>
      <c r="W204" s="276"/>
      <c r="X204" s="276"/>
      <c r="Y204" s="276"/>
      <c r="Z204" s="276"/>
      <c r="AA204" s="276"/>
      <c r="AB204" s="276"/>
      <c r="AC204" s="276"/>
      <c r="AD204" s="276"/>
      <c r="AE204" s="276"/>
    </row>
    <row r="205" spans="21:31" ht="11.95" customHeight="1">
      <c r="U205" s="276"/>
      <c r="V205" s="276"/>
      <c r="W205" s="276"/>
      <c r="X205" s="276"/>
      <c r="Y205" s="276"/>
      <c r="Z205" s="276"/>
      <c r="AA205" s="276"/>
      <c r="AB205" s="276"/>
      <c r="AC205" s="276"/>
      <c r="AD205" s="276"/>
      <c r="AE205" s="276"/>
    </row>
    <row r="206" spans="21:31" ht="11.95" customHeight="1">
      <c r="U206" s="276"/>
      <c r="V206" s="276"/>
      <c r="W206" s="276"/>
      <c r="X206" s="276"/>
      <c r="Y206" s="276"/>
      <c r="Z206" s="276"/>
      <c r="AA206" s="276"/>
      <c r="AB206" s="276"/>
      <c r="AC206" s="276"/>
      <c r="AD206" s="276"/>
      <c r="AE206" s="276"/>
    </row>
    <row r="207" spans="21:31" ht="11.95" customHeight="1">
      <c r="U207" s="276"/>
      <c r="V207" s="276"/>
      <c r="W207" s="276"/>
      <c r="X207" s="276"/>
      <c r="Y207" s="276"/>
      <c r="Z207" s="276"/>
      <c r="AA207" s="276"/>
      <c r="AB207" s="276"/>
      <c r="AC207" s="276"/>
      <c r="AD207" s="276"/>
      <c r="AE207" s="276"/>
    </row>
    <row r="208" spans="21:31" ht="11.95" customHeight="1">
      <c r="U208" s="276"/>
      <c r="V208" s="276"/>
      <c r="W208" s="276"/>
      <c r="X208" s="276"/>
      <c r="Y208" s="276"/>
      <c r="Z208" s="276"/>
      <c r="AA208" s="276"/>
      <c r="AB208" s="276"/>
      <c r="AC208" s="276"/>
      <c r="AD208" s="276"/>
      <c r="AE208" s="276"/>
    </row>
    <row r="209" spans="21:31" ht="11.95" customHeight="1">
      <c r="U209" s="276"/>
      <c r="V209" s="276"/>
      <c r="W209" s="276"/>
      <c r="X209" s="276"/>
      <c r="Y209" s="276"/>
      <c r="Z209" s="276"/>
      <c r="AA209" s="276"/>
      <c r="AB209" s="276"/>
      <c r="AC209" s="276"/>
      <c r="AD209" s="276"/>
      <c r="AE209" s="276"/>
    </row>
    <row r="210" spans="21:31" ht="11.95" customHeight="1">
      <c r="U210" s="276"/>
      <c r="V210" s="276"/>
      <c r="W210" s="276"/>
      <c r="X210" s="276"/>
      <c r="Y210" s="276"/>
      <c r="Z210" s="276"/>
      <c r="AA210" s="276"/>
      <c r="AB210" s="276"/>
      <c r="AC210" s="276"/>
      <c r="AD210" s="276"/>
      <c r="AE210" s="276"/>
    </row>
    <row r="211" spans="21:31" ht="11.95" customHeight="1">
      <c r="U211" s="276"/>
      <c r="V211" s="276"/>
      <c r="W211" s="276"/>
      <c r="X211" s="276"/>
      <c r="Y211" s="276"/>
      <c r="Z211" s="276"/>
      <c r="AA211" s="276"/>
      <c r="AB211" s="276"/>
      <c r="AC211" s="276"/>
      <c r="AD211" s="276"/>
      <c r="AE211" s="276"/>
    </row>
    <row r="212" spans="21:31" ht="11.95" customHeight="1">
      <c r="U212" s="276"/>
      <c r="V212" s="276"/>
      <c r="W212" s="276"/>
      <c r="X212" s="276"/>
      <c r="Y212" s="276"/>
      <c r="Z212" s="276"/>
      <c r="AA212" s="276"/>
      <c r="AB212" s="276"/>
      <c r="AC212" s="276"/>
      <c r="AD212" s="276"/>
      <c r="AE212" s="276"/>
    </row>
    <row r="213" spans="21:31" ht="11.95" customHeight="1">
      <c r="U213" s="276"/>
      <c r="V213" s="276"/>
      <c r="W213" s="276"/>
      <c r="X213" s="276"/>
      <c r="Y213" s="276"/>
      <c r="Z213" s="276"/>
      <c r="AA213" s="276"/>
      <c r="AB213" s="276"/>
      <c r="AC213" s="276"/>
      <c r="AD213" s="276"/>
      <c r="AE213" s="276"/>
    </row>
    <row r="214" spans="21:31" ht="11.95" customHeight="1">
      <c r="U214" s="276"/>
      <c r="V214" s="276"/>
      <c r="W214" s="276"/>
      <c r="X214" s="276"/>
      <c r="Y214" s="276"/>
      <c r="Z214" s="276"/>
      <c r="AA214" s="276"/>
      <c r="AB214" s="276"/>
      <c r="AC214" s="276"/>
      <c r="AD214" s="276"/>
      <c r="AE214" s="276"/>
    </row>
    <row r="215" spans="21:31" ht="11.95" customHeight="1">
      <c r="U215" s="276"/>
      <c r="V215" s="276"/>
      <c r="W215" s="276"/>
      <c r="X215" s="276"/>
      <c r="Y215" s="276"/>
      <c r="Z215" s="276"/>
      <c r="AA215" s="276"/>
      <c r="AB215" s="276"/>
      <c r="AC215" s="276"/>
      <c r="AD215" s="276"/>
      <c r="AE215" s="276"/>
    </row>
    <row r="216" spans="21:31" ht="11.95" customHeight="1">
      <c r="U216" s="276"/>
      <c r="V216" s="276"/>
      <c r="W216" s="276"/>
      <c r="X216" s="276"/>
      <c r="Y216" s="276"/>
      <c r="Z216" s="276"/>
      <c r="AA216" s="276"/>
      <c r="AB216" s="276"/>
      <c r="AC216" s="276"/>
      <c r="AD216" s="276"/>
      <c r="AE216" s="276"/>
    </row>
    <row r="217" spans="21:31" ht="11.95" customHeight="1">
      <c r="U217" s="276"/>
      <c r="V217" s="276"/>
      <c r="W217" s="276"/>
      <c r="X217" s="276"/>
      <c r="Y217" s="276"/>
      <c r="Z217" s="276"/>
      <c r="AA217" s="276"/>
      <c r="AB217" s="276"/>
      <c r="AC217" s="276"/>
      <c r="AD217" s="276"/>
      <c r="AE217" s="276"/>
    </row>
    <row r="218" spans="21:31" ht="11.95" customHeight="1">
      <c r="U218" s="276"/>
      <c r="V218" s="276"/>
      <c r="W218" s="276"/>
      <c r="X218" s="276"/>
      <c r="Y218" s="276"/>
      <c r="Z218" s="276"/>
      <c r="AA218" s="276"/>
      <c r="AB218" s="276"/>
      <c r="AC218" s="276"/>
      <c r="AD218" s="276"/>
      <c r="AE218" s="276"/>
    </row>
    <row r="219" spans="21:31" ht="11.95" customHeight="1">
      <c r="U219" s="276"/>
      <c r="V219" s="276"/>
      <c r="W219" s="276"/>
      <c r="X219" s="276"/>
      <c r="Y219" s="276"/>
      <c r="Z219" s="276"/>
      <c r="AA219" s="276"/>
      <c r="AB219" s="276"/>
      <c r="AC219" s="276"/>
      <c r="AD219" s="276"/>
      <c r="AE219" s="276"/>
    </row>
    <row r="220" spans="21:31" ht="11.95" customHeight="1">
      <c r="U220" s="276"/>
      <c r="V220" s="276"/>
      <c r="W220" s="276"/>
      <c r="X220" s="276"/>
      <c r="Y220" s="276"/>
      <c r="Z220" s="276"/>
      <c r="AA220" s="276"/>
      <c r="AB220" s="276"/>
      <c r="AC220" s="276"/>
      <c r="AD220" s="276"/>
      <c r="AE220" s="276"/>
    </row>
    <row r="221" spans="21:31" ht="11.95" customHeight="1">
      <c r="U221" s="276"/>
      <c r="V221" s="276"/>
      <c r="W221" s="276"/>
      <c r="X221" s="276"/>
      <c r="Y221" s="276"/>
      <c r="Z221" s="276"/>
      <c r="AA221" s="276"/>
      <c r="AB221" s="276"/>
      <c r="AC221" s="276"/>
      <c r="AD221" s="276"/>
      <c r="AE221" s="276"/>
    </row>
    <row r="222" spans="21:31" ht="11.95" customHeight="1">
      <c r="U222" s="276"/>
      <c r="V222" s="276"/>
      <c r="W222" s="276"/>
      <c r="X222" s="276"/>
      <c r="Y222" s="276"/>
      <c r="Z222" s="276"/>
      <c r="AA222" s="276"/>
      <c r="AB222" s="276"/>
      <c r="AC222" s="276"/>
      <c r="AD222" s="276"/>
      <c r="AE222" s="276"/>
    </row>
    <row r="223" spans="21:31" ht="11.95" customHeight="1">
      <c r="U223" s="276"/>
      <c r="V223" s="276"/>
      <c r="W223" s="276"/>
      <c r="X223" s="276"/>
      <c r="Y223" s="276"/>
      <c r="Z223" s="276"/>
      <c r="AA223" s="276"/>
      <c r="AB223" s="276"/>
      <c r="AC223" s="276"/>
      <c r="AD223" s="276"/>
      <c r="AE223" s="276"/>
    </row>
    <row r="224" spans="21:31" ht="11.95" customHeight="1">
      <c r="U224" s="276"/>
      <c r="V224" s="276"/>
      <c r="W224" s="276"/>
      <c r="X224" s="276"/>
      <c r="Y224" s="276"/>
      <c r="Z224" s="276"/>
      <c r="AA224" s="276"/>
      <c r="AB224" s="276"/>
      <c r="AC224" s="276"/>
      <c r="AD224" s="276"/>
      <c r="AE224" s="276"/>
    </row>
    <row r="225" spans="21:31" ht="11.95" customHeight="1">
      <c r="U225" s="276"/>
      <c r="V225" s="276"/>
      <c r="W225" s="276"/>
      <c r="X225" s="276"/>
      <c r="Y225" s="276"/>
      <c r="Z225" s="276"/>
      <c r="AA225" s="276"/>
      <c r="AB225" s="276"/>
      <c r="AC225" s="276"/>
      <c r="AD225" s="276"/>
      <c r="AE225" s="276"/>
    </row>
    <row r="226" spans="21:31" ht="11.95" customHeight="1">
      <c r="U226" s="276"/>
      <c r="V226" s="276"/>
      <c r="W226" s="276"/>
      <c r="X226" s="276"/>
      <c r="Y226" s="276"/>
      <c r="Z226" s="276"/>
      <c r="AA226" s="276"/>
      <c r="AB226" s="276"/>
      <c r="AC226" s="276"/>
      <c r="AD226" s="276"/>
      <c r="AE226" s="276"/>
    </row>
    <row r="227" spans="21:31" ht="11.95" customHeight="1">
      <c r="U227" s="276"/>
      <c r="V227" s="276"/>
      <c r="W227" s="276"/>
      <c r="X227" s="276"/>
      <c r="Y227" s="276"/>
      <c r="Z227" s="276"/>
      <c r="AA227" s="276"/>
      <c r="AB227" s="276"/>
      <c r="AC227" s="276"/>
      <c r="AD227" s="276"/>
      <c r="AE227" s="276"/>
    </row>
    <row r="228" spans="21:31" ht="11.95" customHeight="1">
      <c r="U228" s="276"/>
      <c r="V228" s="276"/>
      <c r="W228" s="276"/>
      <c r="X228" s="276"/>
      <c r="Y228" s="276"/>
      <c r="Z228" s="276"/>
      <c r="AA228" s="276"/>
      <c r="AB228" s="276"/>
      <c r="AC228" s="276"/>
      <c r="AD228" s="276"/>
      <c r="AE228" s="276"/>
    </row>
    <row r="229" spans="21:31" ht="11.95" customHeight="1">
      <c r="U229" s="276"/>
      <c r="V229" s="276"/>
      <c r="W229" s="276"/>
      <c r="X229" s="276"/>
      <c r="Y229" s="276"/>
      <c r="Z229" s="276"/>
      <c r="AA229" s="276"/>
      <c r="AB229" s="276"/>
      <c r="AC229" s="276"/>
      <c r="AD229" s="276"/>
      <c r="AE229" s="276"/>
    </row>
    <row r="230" spans="21:31" ht="11.95" customHeight="1">
      <c r="U230" s="276"/>
      <c r="V230" s="276"/>
      <c r="W230" s="276"/>
      <c r="X230" s="276"/>
      <c r="Y230" s="276"/>
      <c r="Z230" s="276"/>
      <c r="AA230" s="276"/>
      <c r="AB230" s="276"/>
      <c r="AC230" s="276"/>
      <c r="AD230" s="276"/>
      <c r="AE230" s="276"/>
    </row>
    <row r="231" spans="21:31" ht="11.95" customHeight="1">
      <c r="U231" s="276"/>
      <c r="V231" s="276"/>
      <c r="W231" s="276"/>
      <c r="X231" s="276"/>
      <c r="Y231" s="276"/>
      <c r="Z231" s="276"/>
      <c r="AA231" s="276"/>
      <c r="AB231" s="276"/>
      <c r="AC231" s="276"/>
      <c r="AD231" s="276"/>
      <c r="AE231" s="276"/>
    </row>
    <row r="232" spans="21:31" ht="11.95" customHeight="1">
      <c r="U232" s="276"/>
      <c r="V232" s="276"/>
      <c r="W232" s="276"/>
      <c r="X232" s="276"/>
      <c r="Y232" s="276"/>
      <c r="Z232" s="276"/>
      <c r="AA232" s="276"/>
      <c r="AB232" s="276"/>
      <c r="AC232" s="276"/>
      <c r="AD232" s="276"/>
      <c r="AE232" s="276"/>
    </row>
    <row r="233" spans="21:31" ht="11.95" customHeight="1">
      <c r="U233" s="276"/>
      <c r="V233" s="276"/>
      <c r="W233" s="276"/>
      <c r="X233" s="276"/>
      <c r="Y233" s="276"/>
      <c r="Z233" s="276"/>
      <c r="AA233" s="276"/>
      <c r="AB233" s="276"/>
      <c r="AC233" s="276"/>
      <c r="AD233" s="276"/>
      <c r="AE233" s="276"/>
    </row>
    <row r="234" spans="21:31" ht="11.95" customHeight="1">
      <c r="U234" s="276"/>
      <c r="V234" s="276"/>
      <c r="W234" s="276"/>
      <c r="X234" s="276"/>
      <c r="Y234" s="276"/>
      <c r="Z234" s="276"/>
      <c r="AA234" s="276"/>
      <c r="AB234" s="276"/>
      <c r="AC234" s="276"/>
      <c r="AD234" s="276"/>
      <c r="AE234" s="276"/>
    </row>
    <row r="235" spans="21:31" ht="11.95" customHeight="1">
      <c r="U235" s="276"/>
      <c r="V235" s="276"/>
      <c r="W235" s="276"/>
      <c r="X235" s="276"/>
      <c r="Y235" s="276"/>
      <c r="Z235" s="276"/>
      <c r="AA235" s="276"/>
      <c r="AB235" s="276"/>
      <c r="AC235" s="276"/>
      <c r="AD235" s="276"/>
      <c r="AE235" s="276"/>
    </row>
    <row r="236" spans="21:31" ht="11.95" customHeight="1">
      <c r="U236" s="276"/>
      <c r="V236" s="276"/>
      <c r="W236" s="276"/>
      <c r="X236" s="276"/>
      <c r="Y236" s="276"/>
      <c r="Z236" s="276"/>
      <c r="AA236" s="276"/>
      <c r="AB236" s="276"/>
      <c r="AC236" s="276"/>
      <c r="AD236" s="276"/>
      <c r="AE236" s="276"/>
    </row>
    <row r="237" spans="21:31" ht="11.95" customHeight="1">
      <c r="U237" s="276"/>
      <c r="V237" s="276"/>
      <c r="W237" s="276"/>
      <c r="X237" s="276"/>
      <c r="Y237" s="276"/>
      <c r="Z237" s="276"/>
      <c r="AA237" s="276"/>
      <c r="AB237" s="276"/>
      <c r="AC237" s="276"/>
      <c r="AD237" s="276"/>
      <c r="AE237" s="276"/>
    </row>
    <row r="238" spans="21:31" ht="11.95" customHeight="1">
      <c r="U238" s="276"/>
      <c r="V238" s="276"/>
      <c r="W238" s="276"/>
      <c r="X238" s="276"/>
      <c r="Y238" s="276"/>
      <c r="Z238" s="276"/>
      <c r="AA238" s="276"/>
      <c r="AB238" s="276"/>
      <c r="AC238" s="276"/>
      <c r="AD238" s="276"/>
      <c r="AE238" s="276"/>
    </row>
    <row r="239" spans="21:31" ht="11.95" customHeight="1">
      <c r="U239" s="276"/>
      <c r="V239" s="276"/>
      <c r="W239" s="276"/>
      <c r="X239" s="276"/>
      <c r="Y239" s="276"/>
      <c r="Z239" s="276"/>
      <c r="AA239" s="276"/>
      <c r="AB239" s="276"/>
      <c r="AC239" s="276"/>
      <c r="AD239" s="276"/>
      <c r="AE239" s="276"/>
    </row>
    <row r="240" spans="21:31" ht="11.95" customHeight="1">
      <c r="U240" s="276"/>
      <c r="V240" s="276"/>
      <c r="W240" s="276"/>
      <c r="X240" s="276"/>
      <c r="Y240" s="276"/>
      <c r="Z240" s="276"/>
      <c r="AA240" s="276"/>
      <c r="AB240" s="276"/>
      <c r="AC240" s="276"/>
      <c r="AD240" s="276"/>
      <c r="AE240" s="276"/>
    </row>
    <row r="241" spans="21:31" ht="11.95" customHeight="1">
      <c r="U241" s="276"/>
      <c r="V241" s="276"/>
      <c r="W241" s="276"/>
      <c r="X241" s="276"/>
      <c r="Y241" s="276"/>
      <c r="Z241" s="276"/>
      <c r="AA241" s="276"/>
      <c r="AB241" s="276"/>
      <c r="AC241" s="276"/>
      <c r="AD241" s="276"/>
      <c r="AE241" s="276"/>
    </row>
    <row r="242" spans="21:31" ht="11.95" customHeight="1">
      <c r="U242" s="276"/>
      <c r="V242" s="276"/>
      <c r="W242" s="276"/>
      <c r="X242" s="276"/>
      <c r="Y242" s="276"/>
      <c r="Z242" s="276"/>
      <c r="AA242" s="276"/>
      <c r="AB242" s="276"/>
      <c r="AC242" s="276"/>
      <c r="AD242" s="276"/>
      <c r="AE242" s="276"/>
    </row>
    <row r="243" spans="21:31" ht="11.95" customHeight="1">
      <c r="U243" s="276"/>
      <c r="V243" s="276"/>
      <c r="W243" s="276"/>
      <c r="X243" s="276"/>
      <c r="Y243" s="276"/>
      <c r="Z243" s="276"/>
      <c r="AA243" s="276"/>
      <c r="AB243" s="276"/>
      <c r="AC243" s="276"/>
      <c r="AD243" s="276"/>
      <c r="AE243" s="276"/>
    </row>
    <row r="244" spans="21:31" ht="11.95" customHeight="1">
      <c r="U244" s="276"/>
      <c r="V244" s="276"/>
      <c r="W244" s="276"/>
      <c r="X244" s="276"/>
      <c r="Y244" s="276"/>
      <c r="Z244" s="276"/>
      <c r="AA244" s="276"/>
      <c r="AB244" s="276"/>
      <c r="AC244" s="276"/>
      <c r="AD244" s="276"/>
      <c r="AE244" s="276"/>
    </row>
    <row r="245" spans="21:31" ht="11.95" customHeight="1">
      <c r="U245" s="276"/>
      <c r="V245" s="276"/>
      <c r="W245" s="276"/>
      <c r="X245" s="276"/>
      <c r="Y245" s="276"/>
      <c r="Z245" s="276"/>
      <c r="AA245" s="276"/>
      <c r="AB245" s="276"/>
      <c r="AC245" s="276"/>
      <c r="AD245" s="276"/>
      <c r="AE245" s="276"/>
    </row>
    <row r="246" spans="21:31" ht="11.95" customHeight="1">
      <c r="U246" s="276"/>
      <c r="V246" s="276"/>
      <c r="W246" s="276"/>
      <c r="X246" s="276"/>
      <c r="Y246" s="276"/>
      <c r="Z246" s="276"/>
      <c r="AA246" s="276"/>
      <c r="AB246" s="276"/>
      <c r="AC246" s="276"/>
      <c r="AD246" s="276"/>
      <c r="AE246" s="276"/>
    </row>
    <row r="247" spans="21:31" ht="11.95" customHeight="1">
      <c r="U247" s="276"/>
      <c r="V247" s="276"/>
      <c r="W247" s="276"/>
      <c r="X247" s="276"/>
      <c r="Y247" s="276"/>
      <c r="Z247" s="276"/>
      <c r="AA247" s="276"/>
      <c r="AB247" s="276"/>
      <c r="AC247" s="276"/>
      <c r="AD247" s="276"/>
      <c r="AE247" s="276"/>
    </row>
    <row r="248" spans="21:31" ht="11.95" customHeight="1">
      <c r="U248" s="276"/>
      <c r="V248" s="276"/>
      <c r="W248" s="276"/>
      <c r="X248" s="276"/>
      <c r="Y248" s="276"/>
      <c r="Z248" s="276"/>
      <c r="AA248" s="276"/>
      <c r="AB248" s="276"/>
      <c r="AC248" s="276"/>
      <c r="AD248" s="276"/>
      <c r="AE248" s="276"/>
    </row>
    <row r="249" spans="21:31" ht="11.95" customHeight="1">
      <c r="U249" s="276"/>
      <c r="V249" s="276"/>
      <c r="W249" s="276"/>
      <c r="X249" s="276"/>
      <c r="Y249" s="276"/>
      <c r="Z249" s="276"/>
      <c r="AA249" s="276"/>
      <c r="AB249" s="276"/>
      <c r="AC249" s="276"/>
      <c r="AD249" s="276"/>
      <c r="AE249" s="276"/>
    </row>
    <row r="250" spans="21:31" ht="11.95" customHeight="1">
      <c r="U250" s="276"/>
      <c r="V250" s="276"/>
      <c r="W250" s="276"/>
      <c r="X250" s="276"/>
      <c r="Y250" s="276"/>
      <c r="Z250" s="276"/>
      <c r="AA250" s="276"/>
      <c r="AB250" s="276"/>
      <c r="AC250" s="276"/>
      <c r="AD250" s="276"/>
      <c r="AE250" s="276"/>
    </row>
    <row r="251" spans="21:31" ht="11.95" customHeight="1">
      <c r="U251" s="276"/>
      <c r="V251" s="276"/>
      <c r="W251" s="276"/>
      <c r="X251" s="276"/>
      <c r="Y251" s="276"/>
      <c r="Z251" s="276"/>
      <c r="AA251" s="276"/>
      <c r="AB251" s="276"/>
      <c r="AC251" s="276"/>
      <c r="AD251" s="276"/>
      <c r="AE251" s="276"/>
    </row>
    <row r="252" spans="21:31" ht="11.95" customHeight="1">
      <c r="U252" s="276"/>
      <c r="V252" s="276"/>
      <c r="W252" s="276"/>
      <c r="X252" s="276"/>
      <c r="Y252" s="276"/>
      <c r="Z252" s="276"/>
      <c r="AA252" s="276"/>
      <c r="AB252" s="276"/>
      <c r="AC252" s="276"/>
      <c r="AD252" s="276"/>
      <c r="AE252" s="276"/>
    </row>
    <row r="253" spans="21:31" ht="11.95" customHeight="1">
      <c r="U253" s="276"/>
      <c r="V253" s="276"/>
      <c r="W253" s="276"/>
      <c r="X253" s="276"/>
      <c r="Y253" s="276"/>
      <c r="Z253" s="276"/>
      <c r="AA253" s="276"/>
      <c r="AB253" s="276"/>
      <c r="AC253" s="276"/>
      <c r="AD253" s="276"/>
      <c r="AE253" s="276"/>
    </row>
    <row r="254" spans="21:31" ht="11.95" customHeight="1">
      <c r="U254" s="276"/>
      <c r="V254" s="276"/>
      <c r="W254" s="276"/>
      <c r="X254" s="276"/>
      <c r="Y254" s="276"/>
      <c r="Z254" s="276"/>
      <c r="AA254" s="276"/>
      <c r="AB254" s="276"/>
      <c r="AC254" s="276"/>
      <c r="AD254" s="276"/>
      <c r="AE254" s="276"/>
    </row>
    <row r="255" spans="21:31" ht="11.95" customHeight="1">
      <c r="U255" s="276"/>
      <c r="V255" s="276"/>
      <c r="W255" s="276"/>
      <c r="X255" s="276"/>
      <c r="Y255" s="276"/>
      <c r="Z255" s="276"/>
      <c r="AA255" s="276"/>
      <c r="AB255" s="276"/>
      <c r="AC255" s="276"/>
      <c r="AD255" s="276"/>
      <c r="AE255" s="276"/>
    </row>
    <row r="256" spans="21:31" ht="11.95" customHeight="1">
      <c r="U256" s="276"/>
      <c r="V256" s="276"/>
      <c r="W256" s="276"/>
      <c r="X256" s="276"/>
      <c r="Y256" s="276"/>
      <c r="Z256" s="276"/>
      <c r="AA256" s="276"/>
      <c r="AB256" s="276"/>
      <c r="AC256" s="276"/>
      <c r="AD256" s="276"/>
      <c r="AE256" s="276"/>
    </row>
    <row r="257" spans="21:31" ht="11.95" customHeight="1">
      <c r="U257" s="276"/>
      <c r="V257" s="276"/>
      <c r="W257" s="276"/>
      <c r="X257" s="276"/>
      <c r="Y257" s="276"/>
      <c r="Z257" s="276"/>
      <c r="AA257" s="276"/>
      <c r="AB257" s="276"/>
      <c r="AC257" s="276"/>
      <c r="AD257" s="276"/>
      <c r="AE257" s="276"/>
    </row>
    <row r="258" spans="21:31" ht="11.95" customHeight="1">
      <c r="U258" s="276"/>
      <c r="V258" s="276"/>
      <c r="W258" s="276"/>
      <c r="X258" s="276"/>
      <c r="Y258" s="276"/>
      <c r="Z258" s="276"/>
      <c r="AA258" s="276"/>
      <c r="AB258" s="276"/>
      <c r="AC258" s="276"/>
      <c r="AD258" s="276"/>
      <c r="AE258" s="276"/>
    </row>
    <row r="259" spans="21:31" ht="11.95" customHeight="1">
      <c r="U259" s="276"/>
      <c r="V259" s="276"/>
      <c r="W259" s="276"/>
      <c r="X259" s="276"/>
      <c r="Y259" s="276"/>
      <c r="Z259" s="276"/>
      <c r="AA259" s="276"/>
      <c r="AB259" s="276"/>
      <c r="AC259" s="276"/>
      <c r="AD259" s="276"/>
      <c r="AE259" s="276"/>
    </row>
    <row r="260" spans="21:31" ht="11.95" customHeight="1">
      <c r="U260" s="276"/>
      <c r="V260" s="276"/>
      <c r="W260" s="276"/>
      <c r="X260" s="276"/>
      <c r="Y260" s="276"/>
      <c r="Z260" s="276"/>
      <c r="AA260" s="276"/>
      <c r="AB260" s="276"/>
      <c r="AC260" s="276"/>
      <c r="AD260" s="276"/>
      <c r="AE260" s="276"/>
    </row>
    <row r="261" spans="21:31" ht="11.95" customHeight="1">
      <c r="U261" s="276"/>
      <c r="V261" s="276"/>
      <c r="W261" s="276"/>
      <c r="X261" s="276"/>
      <c r="Y261" s="276"/>
      <c r="Z261" s="276"/>
      <c r="AA261" s="276"/>
      <c r="AB261" s="276"/>
      <c r="AC261" s="276"/>
      <c r="AD261" s="276"/>
      <c r="AE261" s="276"/>
    </row>
    <row r="262" spans="21:31" ht="11.95" customHeight="1">
      <c r="U262" s="276"/>
      <c r="V262" s="276"/>
      <c r="W262" s="276"/>
      <c r="X262" s="276"/>
      <c r="Y262" s="276"/>
      <c r="Z262" s="276"/>
      <c r="AA262" s="276"/>
      <c r="AB262" s="276"/>
      <c r="AC262" s="276"/>
      <c r="AD262" s="276"/>
      <c r="AE262" s="276"/>
    </row>
    <row r="263" spans="21:31" ht="11.95" customHeight="1">
      <c r="U263" s="276"/>
      <c r="V263" s="276"/>
      <c r="W263" s="276"/>
      <c r="X263" s="276"/>
      <c r="Y263" s="276"/>
      <c r="Z263" s="276"/>
      <c r="AA263" s="276"/>
      <c r="AB263" s="276"/>
      <c r="AC263" s="276"/>
      <c r="AD263" s="276"/>
      <c r="AE263" s="276"/>
    </row>
    <row r="264" spans="21:31" ht="11.95" customHeight="1">
      <c r="U264" s="276"/>
      <c r="V264" s="276"/>
      <c r="W264" s="276"/>
      <c r="X264" s="276"/>
      <c r="Y264" s="276"/>
      <c r="Z264" s="276"/>
      <c r="AA264" s="276"/>
      <c r="AB264" s="276"/>
      <c r="AC264" s="276"/>
      <c r="AD264" s="276"/>
      <c r="AE264" s="276"/>
    </row>
    <row r="265" spans="21:31" ht="11.95" customHeight="1">
      <c r="U265" s="276"/>
      <c r="V265" s="276"/>
      <c r="W265" s="276"/>
      <c r="X265" s="276"/>
      <c r="Y265" s="276"/>
      <c r="Z265" s="276"/>
      <c r="AA265" s="276"/>
      <c r="AB265" s="276"/>
      <c r="AC265" s="276"/>
      <c r="AD265" s="276"/>
      <c r="AE265" s="276"/>
    </row>
    <row r="266" spans="21:31" ht="11.95" customHeight="1">
      <c r="U266" s="276"/>
      <c r="V266" s="276"/>
      <c r="W266" s="276"/>
      <c r="X266" s="276"/>
      <c r="Y266" s="276"/>
      <c r="Z266" s="276"/>
      <c r="AA266" s="276"/>
      <c r="AB266" s="276"/>
      <c r="AC266" s="276"/>
      <c r="AD266" s="276"/>
      <c r="AE266" s="276"/>
    </row>
    <row r="267" spans="21:31" ht="11.95" customHeight="1">
      <c r="U267" s="276"/>
      <c r="V267" s="276"/>
      <c r="W267" s="276"/>
      <c r="X267" s="276"/>
      <c r="Y267" s="276"/>
      <c r="Z267" s="276"/>
      <c r="AA267" s="276"/>
      <c r="AB267" s="276"/>
      <c r="AC267" s="276"/>
      <c r="AD267" s="276"/>
      <c r="AE267" s="276"/>
    </row>
    <row r="268" spans="21:31" ht="11.95" customHeight="1">
      <c r="U268" s="276"/>
      <c r="V268" s="276"/>
      <c r="W268" s="276"/>
      <c r="X268" s="276"/>
      <c r="Y268" s="276"/>
      <c r="Z268" s="276"/>
      <c r="AA268" s="276"/>
      <c r="AB268" s="276"/>
      <c r="AC268" s="276"/>
      <c r="AD268" s="276"/>
      <c r="AE268" s="276"/>
    </row>
    <row r="269" spans="21:31" ht="11.95" customHeight="1">
      <c r="U269" s="276"/>
      <c r="V269" s="276"/>
      <c r="W269" s="276"/>
      <c r="X269" s="276"/>
      <c r="Y269" s="276"/>
      <c r="Z269" s="276"/>
      <c r="AA269" s="276"/>
      <c r="AB269" s="276"/>
      <c r="AC269" s="276"/>
      <c r="AD269" s="276"/>
      <c r="AE269" s="276"/>
    </row>
    <row r="270" spans="21:31" ht="11.95" customHeight="1">
      <c r="U270" s="276"/>
      <c r="V270" s="276"/>
      <c r="W270" s="276"/>
      <c r="X270" s="276"/>
      <c r="Y270" s="276"/>
      <c r="Z270" s="276"/>
      <c r="AA270" s="276"/>
      <c r="AB270" s="276"/>
      <c r="AC270" s="276"/>
      <c r="AD270" s="276"/>
      <c r="AE270" s="276"/>
    </row>
    <row r="271" spans="21:31" ht="11.95" customHeight="1">
      <c r="U271" s="276"/>
      <c r="V271" s="276"/>
      <c r="W271" s="276"/>
      <c r="X271" s="276"/>
      <c r="Y271" s="276"/>
      <c r="Z271" s="276"/>
      <c r="AA271" s="276"/>
      <c r="AB271" s="276"/>
      <c r="AC271" s="276"/>
      <c r="AD271" s="276"/>
      <c r="AE271" s="276"/>
    </row>
    <row r="272" spans="21:31" ht="11.95" customHeight="1">
      <c r="U272" s="276"/>
      <c r="V272" s="276"/>
      <c r="W272" s="276"/>
      <c r="X272" s="276"/>
      <c r="Y272" s="276"/>
      <c r="Z272" s="276"/>
      <c r="AA272" s="276"/>
      <c r="AB272" s="276"/>
      <c r="AC272" s="276"/>
      <c r="AD272" s="276"/>
      <c r="AE272" s="276"/>
    </row>
    <row r="273" spans="21:31" ht="11.95" customHeight="1">
      <c r="U273" s="276"/>
      <c r="V273" s="276"/>
      <c r="W273" s="276"/>
      <c r="X273" s="276"/>
      <c r="Y273" s="276"/>
      <c r="Z273" s="276"/>
      <c r="AA273" s="276"/>
      <c r="AB273" s="276"/>
      <c r="AC273" s="276"/>
      <c r="AD273" s="276"/>
      <c r="AE273" s="276"/>
    </row>
    <row r="274" spans="21:31" ht="11.95" customHeight="1">
      <c r="U274" s="276"/>
      <c r="V274" s="276"/>
      <c r="W274" s="276"/>
      <c r="X274" s="276"/>
      <c r="Y274" s="276"/>
      <c r="Z274" s="276"/>
      <c r="AA274" s="276"/>
      <c r="AB274" s="276"/>
      <c r="AC274" s="276"/>
      <c r="AD274" s="276"/>
      <c r="AE274" s="276"/>
    </row>
    <row r="275" spans="21:31" ht="11.95" customHeight="1">
      <c r="U275" s="276"/>
      <c r="V275" s="276"/>
      <c r="W275" s="276"/>
      <c r="X275" s="276"/>
      <c r="Y275" s="276"/>
      <c r="Z275" s="276"/>
      <c r="AA275" s="276"/>
      <c r="AB275" s="276"/>
      <c r="AC275" s="276"/>
      <c r="AD275" s="276"/>
      <c r="AE275" s="276"/>
    </row>
    <row r="276" spans="21:31" ht="11.95" customHeight="1">
      <c r="U276" s="276"/>
      <c r="V276" s="276"/>
      <c r="W276" s="276"/>
      <c r="X276" s="276"/>
      <c r="Y276" s="276"/>
      <c r="Z276" s="276"/>
      <c r="AA276" s="276"/>
      <c r="AB276" s="276"/>
      <c r="AC276" s="276"/>
      <c r="AD276" s="276"/>
      <c r="AE276" s="276"/>
    </row>
    <row r="277" spans="21:31" ht="11.95" customHeight="1">
      <c r="U277" s="276"/>
      <c r="V277" s="276"/>
      <c r="W277" s="276"/>
      <c r="X277" s="276"/>
      <c r="Y277" s="276"/>
      <c r="Z277" s="276"/>
      <c r="AA277" s="276"/>
      <c r="AB277" s="276"/>
      <c r="AC277" s="276"/>
      <c r="AD277" s="276"/>
      <c r="AE277" s="276"/>
    </row>
    <row r="278" spans="21:31" ht="11.95" customHeight="1">
      <c r="U278" s="276"/>
      <c r="V278" s="276"/>
      <c r="W278" s="276"/>
      <c r="X278" s="276"/>
      <c r="Y278" s="276"/>
      <c r="Z278" s="276"/>
      <c r="AA278" s="276"/>
      <c r="AB278" s="276"/>
      <c r="AC278" s="276"/>
      <c r="AD278" s="276"/>
      <c r="AE278" s="276"/>
    </row>
    <row r="279" spans="21:31" ht="11.95" customHeight="1">
      <c r="U279" s="276"/>
      <c r="V279" s="276"/>
      <c r="W279" s="276"/>
      <c r="X279" s="276"/>
      <c r="Y279" s="276"/>
      <c r="Z279" s="276"/>
      <c r="AA279" s="276"/>
      <c r="AB279" s="276"/>
      <c r="AC279" s="276"/>
      <c r="AD279" s="276"/>
      <c r="AE279" s="276"/>
    </row>
    <row r="280" spans="21:31" ht="11.95" customHeight="1">
      <c r="U280" s="276"/>
      <c r="V280" s="276"/>
      <c r="W280" s="276"/>
      <c r="X280" s="276"/>
      <c r="Y280" s="276"/>
      <c r="Z280" s="276"/>
      <c r="AA280" s="276"/>
      <c r="AB280" s="276"/>
      <c r="AC280" s="276"/>
      <c r="AD280" s="276"/>
      <c r="AE280" s="276"/>
    </row>
    <row r="281" spans="21:31" ht="11.95" customHeight="1">
      <c r="U281" s="276"/>
      <c r="V281" s="276"/>
      <c r="W281" s="276"/>
      <c r="X281" s="276"/>
      <c r="Y281" s="276"/>
      <c r="Z281" s="276"/>
      <c r="AA281" s="276"/>
      <c r="AB281" s="276"/>
      <c r="AC281" s="276"/>
      <c r="AD281" s="276"/>
      <c r="AE281" s="276"/>
    </row>
    <row r="282" spans="21:31" ht="11.95" customHeight="1">
      <c r="U282" s="276"/>
      <c r="V282" s="276"/>
      <c r="W282" s="276"/>
      <c r="X282" s="276"/>
      <c r="Y282" s="276"/>
      <c r="Z282" s="276"/>
      <c r="AA282" s="276"/>
      <c r="AB282" s="276"/>
      <c r="AC282" s="276"/>
      <c r="AD282" s="276"/>
      <c r="AE282" s="276"/>
    </row>
    <row r="283" spans="21:31" ht="11.95" customHeight="1">
      <c r="U283" s="276"/>
      <c r="V283" s="276"/>
      <c r="W283" s="276"/>
      <c r="X283" s="276"/>
      <c r="Y283" s="276"/>
      <c r="Z283" s="276"/>
      <c r="AA283" s="276"/>
      <c r="AB283" s="276"/>
      <c r="AC283" s="276"/>
      <c r="AD283" s="276"/>
      <c r="AE283" s="276"/>
    </row>
    <row r="284" spans="21:31" ht="11.95" customHeight="1">
      <c r="U284" s="276"/>
      <c r="V284" s="276"/>
      <c r="W284" s="276"/>
      <c r="X284" s="276"/>
      <c r="Y284" s="276"/>
      <c r="Z284" s="276"/>
      <c r="AA284" s="276"/>
      <c r="AB284" s="276"/>
      <c r="AC284" s="276"/>
      <c r="AD284" s="276"/>
      <c r="AE284" s="276"/>
    </row>
    <row r="285" spans="21:31" ht="11.95" customHeight="1">
      <c r="U285" s="276"/>
      <c r="V285" s="276"/>
      <c r="W285" s="276"/>
      <c r="X285" s="276"/>
      <c r="Y285" s="276"/>
      <c r="Z285" s="276"/>
      <c r="AA285" s="276"/>
      <c r="AB285" s="276"/>
      <c r="AC285" s="276"/>
      <c r="AD285" s="276"/>
      <c r="AE285" s="276"/>
    </row>
  </sheetData>
  <mergeCells count="11">
    <mergeCell ref="E11:M11"/>
    <mergeCell ref="E5:M5"/>
    <mergeCell ref="E6:M6"/>
    <mergeCell ref="E7:M7"/>
    <mergeCell ref="E9:M9"/>
    <mergeCell ref="E10:M10"/>
    <mergeCell ref="E13:M13"/>
    <mergeCell ref="AA37:AC37"/>
    <mergeCell ref="M35:Q35"/>
    <mergeCell ref="B13:D13"/>
    <mergeCell ref="B29:D29"/>
  </mergeCells>
  <printOptions horizontalCentered="1"/>
  <pageMargins left="0.39370079040527345" right="0.39370079040527345" top="0.7874015808105469" bottom="0.7874015808105469" header="0" footer="0"/>
  <pageSetup paperSize="9" scale="89" orientation="portrait" blackAndWhite="1" r:id="rId1"/>
  <headerFooter alignWithMargins="0">
    <oddFooter>&amp;C   Strana &amp;P 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showZeros="0" zoomScale="85" zoomScaleNormal="85" workbookViewId="0">
      <pane ySplit="9" topLeftCell="A10" activePane="bottomLeft" state="frozenSplit"/>
      <selection pane="bottomLeft" activeCell="H7" sqref="H7"/>
    </sheetView>
  </sheetViews>
  <sheetFormatPr defaultColWidth="10.42578125" defaultRowHeight="11.95" customHeight="1"/>
  <cols>
    <col min="1" max="1" width="11.7109375" style="2" customWidth="1"/>
    <col min="2" max="2" width="45.140625" style="2" customWidth="1"/>
    <col min="3" max="3" width="17.85546875" style="2" customWidth="1"/>
    <col min="4" max="4" width="15.42578125" style="2" customWidth="1"/>
    <col min="5" max="5" width="17.85546875" style="2" customWidth="1"/>
    <col min="6" max="6" width="15.140625" style="2" customWidth="1"/>
    <col min="7" max="7" width="16.85546875" style="2" customWidth="1"/>
    <col min="8" max="10" width="13.28515625" style="2" customWidth="1"/>
    <col min="11" max="12" width="10.42578125" style="1"/>
    <col min="13" max="13" width="12.42578125" style="1" customWidth="1"/>
    <col min="14" max="14" width="14.42578125" style="1" customWidth="1"/>
    <col min="15" max="15" width="12.42578125" style="1" bestFit="1" customWidth="1"/>
    <col min="16" max="16" width="10.7109375" style="1" bestFit="1" customWidth="1"/>
    <col min="17" max="16384" width="10.42578125" style="1"/>
  </cols>
  <sheetData>
    <row r="1" spans="1:16" s="2" customFormat="1" ht="27.8" customHeight="1">
      <c r="A1" s="322" t="s">
        <v>94</v>
      </c>
      <c r="B1" s="322"/>
      <c r="C1" s="322"/>
      <c r="D1" s="322"/>
      <c r="E1" s="322"/>
      <c r="F1" s="322"/>
      <c r="G1" s="322"/>
      <c r="H1" s="322"/>
      <c r="I1" s="322"/>
      <c r="J1" s="322"/>
    </row>
    <row r="2" spans="1:16" s="2" customFormat="1" ht="6.8" customHeight="1">
      <c r="A2" s="126"/>
      <c r="B2" s="127"/>
      <c r="C2" s="127"/>
      <c r="D2" s="127"/>
      <c r="E2" s="127"/>
      <c r="F2" s="127"/>
      <c r="G2" s="127"/>
      <c r="H2" s="127"/>
      <c r="I2" s="127"/>
      <c r="J2" s="127"/>
    </row>
    <row r="3" spans="1:16" s="2" customFormat="1" ht="12.85" customHeight="1">
      <c r="A3" s="128" t="s">
        <v>95</v>
      </c>
      <c r="B3" s="129" t="s">
        <v>96</v>
      </c>
      <c r="C3" s="126"/>
      <c r="D3" s="126"/>
      <c r="E3" s="130"/>
      <c r="F3" s="126"/>
      <c r="G3" s="126"/>
      <c r="H3" s="126"/>
      <c r="I3" s="126"/>
      <c r="J3" s="126"/>
    </row>
    <row r="4" spans="1:16" s="2" customFormat="1" ht="6.8" customHeight="1">
      <c r="A4" s="28"/>
      <c r="B4" s="131"/>
      <c r="C4" s="28"/>
      <c r="D4" s="28"/>
      <c r="E4" s="131"/>
      <c r="F4" s="28"/>
      <c r="G4" s="28"/>
      <c r="H4" s="28"/>
      <c r="I4" s="28"/>
      <c r="J4" s="28"/>
    </row>
    <row r="5" spans="1:16" s="2" customFormat="1" ht="12.85" customHeight="1">
      <c r="A5" s="132" t="s">
        <v>97</v>
      </c>
      <c r="B5" s="133" t="s">
        <v>98</v>
      </c>
      <c r="C5" s="132"/>
      <c r="D5" s="132"/>
      <c r="E5" s="133"/>
      <c r="F5" s="132"/>
      <c r="G5" s="132"/>
      <c r="H5" s="132"/>
      <c r="I5" s="132"/>
      <c r="J5" s="132"/>
    </row>
    <row r="6" spans="1:16" s="2" customFormat="1" ht="13.55" customHeight="1">
      <c r="A6" s="132" t="s">
        <v>99</v>
      </c>
      <c r="B6" s="133"/>
      <c r="C6" s="132"/>
      <c r="D6" s="132"/>
      <c r="E6" s="133"/>
      <c r="F6" s="132"/>
      <c r="G6" s="133" t="s">
        <v>100</v>
      </c>
      <c r="H6" s="133"/>
      <c r="I6" s="132"/>
      <c r="J6" s="132"/>
    </row>
    <row r="7" spans="1:16" s="2" customFormat="1" ht="13.55" customHeight="1">
      <c r="A7" s="133" t="s">
        <v>101</v>
      </c>
      <c r="B7" s="133" t="s">
        <v>6</v>
      </c>
      <c r="C7" s="134"/>
      <c r="D7" s="134"/>
      <c r="E7" s="134"/>
      <c r="F7" s="134"/>
      <c r="G7" s="133" t="s">
        <v>102</v>
      </c>
      <c r="H7" s="289"/>
      <c r="I7" s="134"/>
      <c r="J7" s="134"/>
    </row>
    <row r="8" spans="1:16" s="2" customFormat="1" ht="6.8" customHeight="1">
      <c r="A8" s="126"/>
      <c r="B8" s="127"/>
      <c r="C8" s="127"/>
      <c r="D8" s="127"/>
      <c r="E8" s="127"/>
      <c r="F8" s="127"/>
      <c r="G8" s="127"/>
      <c r="H8" s="127"/>
      <c r="I8" s="127"/>
      <c r="J8" s="127"/>
    </row>
    <row r="9" spans="1:16" s="2" customFormat="1" ht="23.2" customHeight="1">
      <c r="A9" s="135" t="s">
        <v>103</v>
      </c>
      <c r="B9" s="135" t="s">
        <v>104</v>
      </c>
      <c r="C9" s="135" t="s">
        <v>105</v>
      </c>
      <c r="D9" s="135" t="s">
        <v>82</v>
      </c>
      <c r="E9" s="135" t="s">
        <v>106</v>
      </c>
      <c r="F9" s="135" t="s">
        <v>107</v>
      </c>
      <c r="G9" s="135" t="s">
        <v>108</v>
      </c>
      <c r="H9" s="135" t="s">
        <v>70</v>
      </c>
      <c r="I9" s="135" t="s">
        <v>109</v>
      </c>
      <c r="J9" s="135" t="s">
        <v>110</v>
      </c>
    </row>
    <row r="10" spans="1:16" s="2" customFormat="1" ht="6.8" customHeight="1">
      <c r="A10" s="126"/>
      <c r="B10" s="127"/>
      <c r="C10" s="127"/>
      <c r="D10" s="127"/>
      <c r="E10" s="127"/>
      <c r="F10" s="127"/>
      <c r="G10" s="127"/>
      <c r="H10" s="127"/>
      <c r="I10" s="127"/>
      <c r="J10" s="127"/>
    </row>
    <row r="11" spans="1:16" s="2" customFormat="1" ht="25.5" customHeight="1" thickBot="1">
      <c r="A11" s="136"/>
      <c r="B11" s="137" t="s">
        <v>2</v>
      </c>
      <c r="C11" s="246">
        <f t="shared" ref="C11:H11" si="0">C18</f>
        <v>0</v>
      </c>
      <c r="D11" s="246">
        <f t="shared" si="0"/>
        <v>0</v>
      </c>
      <c r="E11" s="246">
        <f t="shared" si="0"/>
        <v>0</v>
      </c>
      <c r="F11" s="246">
        <f t="shared" si="0"/>
        <v>0</v>
      </c>
      <c r="G11" s="246">
        <f t="shared" si="0"/>
        <v>0</v>
      </c>
      <c r="H11" s="246">
        <f t="shared" si="0"/>
        <v>0</v>
      </c>
      <c r="I11" s="246">
        <v>0</v>
      </c>
      <c r="J11" s="247">
        <v>0</v>
      </c>
      <c r="K11" s="181"/>
      <c r="L11" s="181"/>
      <c r="M11" s="181"/>
      <c r="N11" s="181"/>
      <c r="O11" s="181"/>
      <c r="P11" s="181"/>
    </row>
    <row r="12" spans="1:16" s="2" customFormat="1" ht="13.55" customHeight="1">
      <c r="A12" s="138" t="s">
        <v>33</v>
      </c>
      <c r="B12" s="138" t="s">
        <v>111</v>
      </c>
      <c r="C12" s="248">
        <f>SUM(C13:C17)</f>
        <v>0</v>
      </c>
      <c r="D12" s="248">
        <f>SUM(D13:D17)</f>
        <v>0</v>
      </c>
      <c r="E12" s="248">
        <f>SUM(E13:E17)</f>
        <v>0</v>
      </c>
      <c r="F12" s="248">
        <v>0</v>
      </c>
      <c r="G12" s="248">
        <f>SUM(G13:G17)</f>
        <v>0</v>
      </c>
      <c r="H12" s="248">
        <f>SUM(H13:H17)</f>
        <v>0</v>
      </c>
      <c r="I12" s="248">
        <v>0</v>
      </c>
      <c r="J12" s="249">
        <v>0</v>
      </c>
      <c r="K12" s="181"/>
      <c r="L12" s="181"/>
      <c r="M12" s="290"/>
      <c r="N12" s="181"/>
      <c r="O12" s="181"/>
      <c r="P12" s="271"/>
    </row>
    <row r="13" spans="1:16" s="2" customFormat="1" ht="13.55" customHeight="1">
      <c r="A13" s="139" t="s">
        <v>112</v>
      </c>
      <c r="B13" s="139" t="s">
        <v>113</v>
      </c>
      <c r="C13" s="250"/>
      <c r="D13" s="250"/>
      <c r="E13" s="250"/>
      <c r="F13" s="251"/>
      <c r="G13" s="250"/>
      <c r="H13" s="250"/>
      <c r="I13" s="250"/>
      <c r="J13" s="252"/>
      <c r="K13" s="181"/>
      <c r="L13" s="291"/>
      <c r="M13" s="186"/>
      <c r="N13" s="186"/>
      <c r="O13" s="181"/>
      <c r="P13" s="181"/>
    </row>
    <row r="14" spans="1:16" s="2" customFormat="1" ht="13.55" customHeight="1">
      <c r="A14" s="139" t="s">
        <v>114</v>
      </c>
      <c r="B14" s="139" t="s">
        <v>115</v>
      </c>
      <c r="C14" s="250"/>
      <c r="D14" s="250"/>
      <c r="E14" s="250"/>
      <c r="F14" s="251"/>
      <c r="G14" s="250"/>
      <c r="H14" s="250"/>
      <c r="I14" s="250"/>
      <c r="J14" s="252"/>
      <c r="K14" s="181"/>
      <c r="L14" s="292"/>
      <c r="M14" s="186"/>
      <c r="N14" s="186"/>
      <c r="O14" s="181"/>
      <c r="P14" s="181"/>
    </row>
    <row r="15" spans="1:16" s="2" customFormat="1" ht="13.55" customHeight="1">
      <c r="A15" s="139" t="s">
        <v>116</v>
      </c>
      <c r="B15" s="139" t="s">
        <v>117</v>
      </c>
      <c r="C15" s="140"/>
      <c r="D15" s="140"/>
      <c r="E15" s="140"/>
      <c r="F15" s="141"/>
      <c r="G15" s="250"/>
      <c r="H15" s="140"/>
      <c r="I15" s="140"/>
      <c r="J15" s="142"/>
      <c r="K15" s="181"/>
      <c r="L15" s="181"/>
      <c r="M15" s="181"/>
      <c r="N15" s="181"/>
      <c r="O15" s="181"/>
      <c r="P15" s="181"/>
    </row>
    <row r="16" spans="1:16" s="2" customFormat="1" ht="13.55" customHeight="1">
      <c r="A16" s="139" t="s">
        <v>118</v>
      </c>
      <c r="B16" s="139" t="s">
        <v>119</v>
      </c>
      <c r="C16" s="140"/>
      <c r="D16" s="140"/>
      <c r="E16" s="140"/>
      <c r="F16" s="141"/>
      <c r="G16" s="250"/>
      <c r="H16" s="140"/>
      <c r="I16" s="140"/>
      <c r="J16" s="142"/>
      <c r="K16" s="181"/>
      <c r="L16" s="292"/>
      <c r="M16" s="186"/>
      <c r="N16" s="186"/>
      <c r="O16" s="181"/>
      <c r="P16" s="181"/>
    </row>
    <row r="17" spans="1:16" s="2" customFormat="1" ht="13.55" customHeight="1">
      <c r="A17" s="139" t="s">
        <v>120</v>
      </c>
      <c r="B17" s="139" t="s">
        <v>121</v>
      </c>
      <c r="C17" s="140"/>
      <c r="D17" s="140"/>
      <c r="E17" s="140"/>
      <c r="F17" s="141"/>
      <c r="G17" s="140"/>
      <c r="H17" s="140"/>
      <c r="I17" s="140"/>
      <c r="J17" s="142"/>
      <c r="K17" s="181"/>
      <c r="L17" s="292"/>
      <c r="M17" s="186"/>
      <c r="N17" s="186"/>
      <c r="O17" s="181"/>
      <c r="P17" s="181"/>
    </row>
    <row r="18" spans="1:16" s="2" customFormat="1" ht="30.85" customHeight="1">
      <c r="A18" s="129"/>
      <c r="B18" s="129" t="s">
        <v>122</v>
      </c>
      <c r="C18" s="143">
        <f t="shared" ref="C18:J18" si="1">C12</f>
        <v>0</v>
      </c>
      <c r="D18" s="143">
        <f t="shared" si="1"/>
        <v>0</v>
      </c>
      <c r="E18" s="143">
        <f t="shared" si="1"/>
        <v>0</v>
      </c>
      <c r="F18" s="143">
        <f t="shared" si="1"/>
        <v>0</v>
      </c>
      <c r="G18" s="143">
        <f t="shared" si="1"/>
        <v>0</v>
      </c>
      <c r="H18" s="143">
        <f t="shared" si="1"/>
        <v>0</v>
      </c>
      <c r="I18" s="143">
        <f t="shared" si="1"/>
        <v>0</v>
      </c>
      <c r="J18" s="143">
        <f t="shared" si="1"/>
        <v>0</v>
      </c>
      <c r="K18" s="181"/>
      <c r="L18" s="271"/>
      <c r="M18" s="293"/>
      <c r="N18" s="271"/>
      <c r="O18" s="271"/>
      <c r="P18" s="181"/>
    </row>
    <row r="19" spans="1:16" ht="11.95" customHeight="1">
      <c r="K19" s="271"/>
      <c r="L19" s="271"/>
      <c r="M19" s="271"/>
      <c r="N19" s="271"/>
      <c r="O19" s="271"/>
      <c r="P19" s="271"/>
    </row>
    <row r="20" spans="1:16" ht="11.95" customHeight="1">
      <c r="K20" s="271"/>
      <c r="L20" s="181"/>
      <c r="M20" s="181"/>
      <c r="N20" s="294"/>
      <c r="O20" s="181"/>
      <c r="P20" s="181"/>
    </row>
    <row r="21" spans="1:16" ht="11.95" customHeight="1">
      <c r="K21" s="271"/>
      <c r="L21" s="292"/>
      <c r="M21" s="186"/>
      <c r="N21" s="186"/>
      <c r="O21" s="295"/>
      <c r="P21" s="271"/>
    </row>
    <row r="22" spans="1:16" ht="11.95" customHeight="1">
      <c r="K22" s="271"/>
      <c r="L22" s="292"/>
      <c r="M22" s="186"/>
      <c r="N22" s="186"/>
      <c r="O22" s="296"/>
      <c r="P22" s="271"/>
    </row>
    <row r="23" spans="1:16" ht="11.95" customHeight="1">
      <c r="D23" s="152"/>
      <c r="E23" s="152"/>
      <c r="F23" s="153"/>
      <c r="G23" s="153"/>
      <c r="H23" s="153"/>
      <c r="I23" s="153"/>
      <c r="J23" s="255"/>
      <c r="K23" s="271"/>
      <c r="L23" s="181"/>
      <c r="M23" s="181"/>
      <c r="N23" s="181"/>
      <c r="O23" s="271"/>
      <c r="P23" s="271"/>
    </row>
    <row r="24" spans="1:16" ht="11.95" customHeight="1">
      <c r="D24" s="256"/>
      <c r="E24" s="255"/>
      <c r="F24" s="255"/>
      <c r="G24" s="255"/>
      <c r="H24" s="255"/>
      <c r="I24" s="257"/>
      <c r="J24" s="255"/>
      <c r="K24" s="271"/>
      <c r="L24" s="292"/>
      <c r="M24" s="186"/>
      <c r="N24" s="186"/>
      <c r="O24" s="295"/>
      <c r="P24" s="271"/>
    </row>
    <row r="25" spans="1:16" ht="11.95" customHeight="1">
      <c r="D25" s="258"/>
      <c r="E25" s="255"/>
      <c r="F25" s="255"/>
      <c r="G25" s="255"/>
      <c r="H25" s="255"/>
      <c r="I25" s="255"/>
      <c r="J25" s="255"/>
      <c r="K25" s="271"/>
      <c r="L25" s="181"/>
      <c r="M25" s="297"/>
      <c r="N25" s="181"/>
      <c r="O25" s="181"/>
      <c r="P25" s="271"/>
    </row>
    <row r="26" spans="1:16" ht="11.95" customHeight="1">
      <c r="D26" s="152"/>
      <c r="E26" s="152"/>
      <c r="F26" s="153"/>
      <c r="G26" s="153"/>
      <c r="H26" s="153"/>
      <c r="I26" s="153"/>
      <c r="J26" s="255"/>
      <c r="K26" s="271"/>
      <c r="L26" s="181"/>
      <c r="M26" s="181"/>
      <c r="N26" s="181"/>
      <c r="O26" s="181"/>
      <c r="P26" s="271"/>
    </row>
    <row r="27" spans="1:16" ht="11.95" customHeight="1">
      <c r="D27" s="255"/>
      <c r="E27" s="255"/>
      <c r="F27" s="255"/>
      <c r="G27" s="259"/>
      <c r="H27" s="255"/>
      <c r="I27" s="255"/>
      <c r="J27" s="255"/>
      <c r="K27" s="271"/>
      <c r="L27" s="271"/>
      <c r="M27" s="271"/>
      <c r="N27" s="271"/>
      <c r="O27" s="271"/>
      <c r="P27" s="271"/>
    </row>
    <row r="28" spans="1:16" ht="11.95" customHeight="1">
      <c r="D28" s="152"/>
      <c r="E28" s="152"/>
      <c r="F28" s="153"/>
      <c r="G28" s="153"/>
      <c r="H28" s="153"/>
      <c r="I28" s="153"/>
      <c r="J28" s="255"/>
      <c r="K28" s="271"/>
      <c r="L28" s="271"/>
      <c r="M28" s="271"/>
      <c r="N28" s="271"/>
      <c r="O28" s="271"/>
      <c r="P28" s="271"/>
    </row>
    <row r="29" spans="1:16" ht="11.95" customHeight="1">
      <c r="D29" s="260"/>
      <c r="E29" s="255"/>
      <c r="F29" s="255"/>
      <c r="G29" s="255"/>
      <c r="H29" s="255"/>
      <c r="I29" s="255"/>
      <c r="J29" s="255"/>
      <c r="K29" s="271"/>
      <c r="L29" s="181"/>
      <c r="M29" s="294"/>
      <c r="N29" s="181"/>
      <c r="O29" s="271"/>
      <c r="P29" s="271"/>
    </row>
    <row r="30" spans="1:16" ht="11.95" customHeight="1">
      <c r="D30" s="260"/>
      <c r="E30" s="261"/>
      <c r="F30" s="255"/>
      <c r="G30" s="255"/>
      <c r="H30" s="262"/>
      <c r="I30" s="255"/>
      <c r="J30" s="255"/>
      <c r="K30" s="271"/>
      <c r="L30" s="292"/>
      <c r="M30" s="186"/>
      <c r="N30" s="186"/>
      <c r="O30" s="271"/>
      <c r="P30" s="271"/>
    </row>
    <row r="31" spans="1:16" ht="11.95" customHeight="1">
      <c r="K31" s="271"/>
      <c r="L31" s="292"/>
      <c r="M31" s="186"/>
      <c r="N31" s="186"/>
      <c r="O31" s="271"/>
      <c r="P31" s="271"/>
    </row>
    <row r="32" spans="1:16" ht="11.95" customHeight="1">
      <c r="K32" s="271"/>
      <c r="L32" s="292"/>
      <c r="M32" s="186"/>
      <c r="N32" s="181"/>
      <c r="O32" s="271"/>
      <c r="P32" s="271"/>
    </row>
    <row r="33" spans="11:16" ht="11.95" customHeight="1">
      <c r="K33" s="271"/>
      <c r="L33" s="292"/>
      <c r="M33" s="186"/>
      <c r="N33" s="186"/>
      <c r="O33" s="271"/>
      <c r="P33" s="271"/>
    </row>
    <row r="34" spans="11:16" ht="11.95" customHeight="1">
      <c r="K34" s="271"/>
      <c r="L34" s="271"/>
      <c r="M34" s="297"/>
      <c r="N34" s="271"/>
      <c r="O34" s="271"/>
      <c r="P34" s="271"/>
    </row>
    <row r="35" spans="11:16" ht="11.95" customHeight="1">
      <c r="K35" s="271"/>
      <c r="L35" s="271"/>
      <c r="M35" s="271"/>
      <c r="N35" s="271"/>
      <c r="O35" s="271"/>
      <c r="P35" s="271"/>
    </row>
    <row r="37" spans="11:16" ht="11.95" customHeight="1">
      <c r="O37" s="270"/>
    </row>
  </sheetData>
  <mergeCells count="1">
    <mergeCell ref="A1:J1"/>
  </mergeCells>
  <printOptions horizontalCentered="1"/>
  <pageMargins left="0.39370079040527345" right="0.39370079040527345" top="0.7874015808105469" bottom="0.7874015808105469" header="0" footer="0"/>
  <pageSetup paperSize="9" scale="92" fitToHeight="100" orientation="landscape" blackAndWhite="1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8"/>
  <sheetViews>
    <sheetView showGridLines="0" showZeros="0" zoomScale="85" zoomScaleNormal="85" workbookViewId="0">
      <selection activeCell="E9" sqref="E9"/>
    </sheetView>
  </sheetViews>
  <sheetFormatPr defaultColWidth="10.42578125" defaultRowHeight="11.95" customHeight="1"/>
  <cols>
    <col min="1" max="1" width="4" style="166" customWidth="1"/>
    <col min="2" max="2" width="12.28515625" style="167" customWidth="1"/>
    <col min="3" max="3" width="49.85546875" style="167" customWidth="1"/>
    <col min="4" max="4" width="3.85546875" style="167" customWidth="1"/>
    <col min="5" max="5" width="11.28515625" style="168" customWidth="1"/>
    <col min="6" max="6" width="11.42578125" style="168" customWidth="1"/>
    <col min="7" max="7" width="17.28515625" style="168" customWidth="1"/>
    <col min="8" max="8" width="13.85546875" style="168" customWidth="1"/>
    <col min="9" max="13" width="10.42578125" style="1"/>
    <col min="14" max="14" width="19.140625" style="1" customWidth="1"/>
    <col min="15" max="16384" width="10.42578125" style="1"/>
  </cols>
  <sheetData>
    <row r="1" spans="1:14" s="2" customFormat="1" ht="27.8" customHeight="1">
      <c r="A1" s="323" t="s">
        <v>123</v>
      </c>
      <c r="B1" s="324"/>
      <c r="C1" s="324"/>
      <c r="D1" s="324"/>
      <c r="E1" s="324"/>
      <c r="F1" s="324"/>
      <c r="G1" s="324"/>
      <c r="H1" s="324"/>
    </row>
    <row r="2" spans="1:14" s="2" customFormat="1" ht="12.85" customHeight="1">
      <c r="A2" s="129" t="s">
        <v>124</v>
      </c>
      <c r="B2" s="133"/>
      <c r="C2" s="133"/>
      <c r="D2" s="133"/>
      <c r="E2" s="133"/>
      <c r="F2" s="133"/>
      <c r="G2" s="133"/>
      <c r="H2" s="133"/>
    </row>
    <row r="3" spans="1:14" s="2" customFormat="1" ht="12.85" customHeight="1">
      <c r="A3" s="129" t="s">
        <v>125</v>
      </c>
      <c r="B3" s="133"/>
      <c r="C3" s="133"/>
      <c r="D3" s="133"/>
      <c r="E3" s="133"/>
      <c r="F3" s="133"/>
      <c r="G3" s="133"/>
      <c r="H3" s="133"/>
    </row>
    <row r="4" spans="1:14" s="2" customFormat="1" ht="13.55" customHeight="1">
      <c r="A4" s="144" t="s">
        <v>126</v>
      </c>
      <c r="B4" s="129"/>
      <c r="C4" s="144" t="s">
        <v>127</v>
      </c>
      <c r="D4" s="130"/>
      <c r="E4" s="130"/>
      <c r="F4" s="130"/>
      <c r="G4" s="130"/>
      <c r="H4" s="130"/>
    </row>
    <row r="5" spans="1:14" s="2" customFormat="1" ht="6.8" customHeight="1">
      <c r="A5" s="145"/>
      <c r="B5" s="146"/>
      <c r="C5" s="146"/>
      <c r="D5" s="146"/>
      <c r="E5" s="147"/>
      <c r="F5" s="147"/>
      <c r="G5" s="147"/>
      <c r="H5" s="147"/>
    </row>
    <row r="6" spans="1:14" s="2" customFormat="1" ht="12.85" customHeight="1">
      <c r="A6" s="133" t="s">
        <v>128</v>
      </c>
      <c r="B6" s="133"/>
      <c r="C6" s="133"/>
      <c r="D6" s="133"/>
      <c r="E6" s="133"/>
      <c r="F6" s="133"/>
      <c r="G6" s="133"/>
      <c r="H6" s="133"/>
    </row>
    <row r="7" spans="1:14" s="2" customFormat="1" ht="13.55" customHeight="1">
      <c r="A7" s="133" t="s">
        <v>129</v>
      </c>
      <c r="B7" s="133"/>
      <c r="C7" s="133"/>
      <c r="D7" s="133"/>
      <c r="E7" s="133" t="s">
        <v>130</v>
      </c>
      <c r="F7" s="133"/>
      <c r="G7" s="133"/>
      <c r="H7" s="133"/>
    </row>
    <row r="8" spans="1:14" s="2" customFormat="1" ht="13.55" customHeight="1">
      <c r="A8" s="325" t="s">
        <v>131</v>
      </c>
      <c r="B8" s="326"/>
      <c r="C8" s="326"/>
      <c r="D8" s="148"/>
      <c r="E8" s="133" t="s">
        <v>581</v>
      </c>
      <c r="F8" s="149"/>
      <c r="G8" s="149"/>
      <c r="H8" s="149"/>
    </row>
    <row r="9" spans="1:14" s="2" customFormat="1" ht="6.8" customHeight="1">
      <c r="A9" s="145"/>
      <c r="B9" s="145"/>
      <c r="C9" s="145"/>
      <c r="D9" s="145"/>
      <c r="E9" s="145"/>
      <c r="F9" s="145"/>
      <c r="G9" s="145"/>
      <c r="H9" s="145"/>
    </row>
    <row r="10" spans="1:14" s="2" customFormat="1" ht="28.55" customHeight="1">
      <c r="A10" s="150" t="s">
        <v>132</v>
      </c>
      <c r="B10" s="150" t="s">
        <v>133</v>
      </c>
      <c r="C10" s="150" t="s">
        <v>134</v>
      </c>
      <c r="D10" s="150" t="s">
        <v>135</v>
      </c>
      <c r="E10" s="150" t="s">
        <v>136</v>
      </c>
      <c r="F10" s="150" t="s">
        <v>137</v>
      </c>
      <c r="G10" s="150" t="s">
        <v>138</v>
      </c>
      <c r="H10" s="150" t="s">
        <v>139</v>
      </c>
    </row>
    <row r="11" spans="1:14" s="2" customFormat="1" ht="12.85" hidden="1" customHeight="1">
      <c r="A11" s="150" t="s">
        <v>33</v>
      </c>
      <c r="B11" s="150" t="s">
        <v>40</v>
      </c>
      <c r="C11" s="150" t="s">
        <v>46</v>
      </c>
      <c r="D11" s="150" t="s">
        <v>52</v>
      </c>
      <c r="E11" s="150" t="s">
        <v>56</v>
      </c>
      <c r="F11" s="150" t="s">
        <v>60</v>
      </c>
      <c r="G11" s="150" t="s">
        <v>63</v>
      </c>
      <c r="H11" s="150" t="s">
        <v>36</v>
      </c>
    </row>
    <row r="12" spans="1:14" s="2" customFormat="1" ht="3.05" customHeight="1">
      <c r="A12" s="145"/>
      <c r="B12" s="145"/>
      <c r="C12" s="145"/>
      <c r="D12" s="145"/>
      <c r="E12" s="145"/>
      <c r="F12" s="145"/>
      <c r="G12" s="145"/>
      <c r="H12" s="145"/>
    </row>
    <row r="13" spans="1:14" s="2" customFormat="1" ht="30.85" customHeight="1">
      <c r="A13" s="151"/>
      <c r="B13" s="152" t="s">
        <v>34</v>
      </c>
      <c r="C13" s="152" t="s">
        <v>140</v>
      </c>
      <c r="D13" s="152"/>
      <c r="E13" s="153"/>
      <c r="F13" s="153"/>
      <c r="G13" s="153"/>
      <c r="H13" s="153">
        <v>33.148304410000001</v>
      </c>
    </row>
    <row r="14" spans="1:14" s="2" customFormat="1" ht="28.55" customHeight="1">
      <c r="A14" s="154"/>
      <c r="B14" s="155" t="s">
        <v>33</v>
      </c>
      <c r="C14" s="155" t="s">
        <v>141</v>
      </c>
      <c r="D14" s="155"/>
      <c r="E14" s="156"/>
      <c r="F14" s="156"/>
      <c r="G14" s="156"/>
      <c r="H14" s="156">
        <v>0</v>
      </c>
    </row>
    <row r="15" spans="1:14" s="2" customFormat="1" ht="24.05" customHeight="1">
      <c r="A15" s="157">
        <v>1</v>
      </c>
      <c r="B15" s="158" t="s">
        <v>142</v>
      </c>
      <c r="C15" s="158" t="s">
        <v>143</v>
      </c>
      <c r="D15" s="158" t="s">
        <v>144</v>
      </c>
      <c r="E15" s="159">
        <v>4.851</v>
      </c>
      <c r="F15" s="159"/>
      <c r="G15" s="159"/>
      <c r="H15" s="159">
        <v>0</v>
      </c>
    </row>
    <row r="16" spans="1:14" s="2" customFormat="1" ht="24.05" customHeight="1">
      <c r="A16" s="157">
        <v>2</v>
      </c>
      <c r="B16" s="158" t="s">
        <v>145</v>
      </c>
      <c r="C16" s="158" t="s">
        <v>146</v>
      </c>
      <c r="D16" s="158" t="s">
        <v>144</v>
      </c>
      <c r="E16" s="159">
        <v>4.851</v>
      </c>
      <c r="F16" s="159"/>
      <c r="G16" s="159"/>
      <c r="H16" s="159">
        <v>0</v>
      </c>
      <c r="N16" s="265"/>
    </row>
    <row r="17" spans="1:15" s="2" customFormat="1" ht="13.55" customHeight="1">
      <c r="A17" s="157">
        <v>3</v>
      </c>
      <c r="B17" s="158" t="s">
        <v>147</v>
      </c>
      <c r="C17" s="158" t="s">
        <v>148</v>
      </c>
      <c r="D17" s="158" t="s">
        <v>144</v>
      </c>
      <c r="E17" s="159">
        <v>2.1280000000000001</v>
      </c>
      <c r="F17" s="159"/>
      <c r="G17" s="159"/>
      <c r="H17" s="159">
        <v>0</v>
      </c>
      <c r="M17" s="264"/>
      <c r="N17" s="153"/>
      <c r="O17" s="153"/>
    </row>
    <row r="18" spans="1:15" s="2" customFormat="1" ht="24.05" customHeight="1">
      <c r="A18" s="157">
        <v>4</v>
      </c>
      <c r="B18" s="158" t="s">
        <v>149</v>
      </c>
      <c r="C18" s="158" t="s">
        <v>150</v>
      </c>
      <c r="D18" s="158" t="s">
        <v>144</v>
      </c>
      <c r="E18" s="159">
        <v>2.1280000000000001</v>
      </c>
      <c r="F18" s="159"/>
      <c r="G18" s="159"/>
      <c r="H18" s="159">
        <v>0</v>
      </c>
      <c r="M18" s="264"/>
      <c r="N18" s="153"/>
      <c r="O18" s="153"/>
    </row>
    <row r="19" spans="1:15" s="2" customFormat="1" ht="24.05" customHeight="1">
      <c r="A19" s="157">
        <v>5</v>
      </c>
      <c r="B19" s="158" t="s">
        <v>151</v>
      </c>
      <c r="C19" s="158" t="s">
        <v>152</v>
      </c>
      <c r="D19" s="158" t="s">
        <v>144</v>
      </c>
      <c r="E19" s="159">
        <v>6.9790000000000001</v>
      </c>
      <c r="F19" s="159"/>
      <c r="G19" s="159"/>
      <c r="H19" s="159">
        <v>0</v>
      </c>
      <c r="M19" s="264"/>
      <c r="N19" s="186"/>
    </row>
    <row r="20" spans="1:15" s="2" customFormat="1" ht="24.05" customHeight="1">
      <c r="A20" s="157">
        <v>6</v>
      </c>
      <c r="B20" s="158" t="s">
        <v>153</v>
      </c>
      <c r="C20" s="158" t="s">
        <v>154</v>
      </c>
      <c r="D20" s="158" t="s">
        <v>155</v>
      </c>
      <c r="E20" s="159">
        <v>27.916</v>
      </c>
      <c r="F20" s="159"/>
      <c r="G20" s="159"/>
      <c r="H20" s="159">
        <v>0</v>
      </c>
      <c r="M20" s="264"/>
      <c r="N20" s="153"/>
      <c r="O20" s="153"/>
    </row>
    <row r="21" spans="1:15" s="2" customFormat="1" ht="28.55" customHeight="1">
      <c r="A21" s="154"/>
      <c r="B21" s="155" t="s">
        <v>40</v>
      </c>
      <c r="C21" s="155" t="s">
        <v>156</v>
      </c>
      <c r="D21" s="155"/>
      <c r="E21" s="156"/>
      <c r="F21" s="156"/>
      <c r="G21" s="156"/>
      <c r="H21" s="156">
        <v>11.00957015</v>
      </c>
    </row>
    <row r="22" spans="1:15" s="2" customFormat="1" ht="13.55" customHeight="1">
      <c r="A22" s="157">
        <v>7</v>
      </c>
      <c r="B22" s="158" t="s">
        <v>157</v>
      </c>
      <c r="C22" s="158" t="s">
        <v>158</v>
      </c>
      <c r="D22" s="158" t="s">
        <v>144</v>
      </c>
      <c r="E22" s="159">
        <v>0.94599999999999995</v>
      </c>
      <c r="F22" s="159"/>
      <c r="G22" s="159"/>
      <c r="H22" s="159">
        <v>1.9548144000000001</v>
      </c>
      <c r="O22" s="186"/>
    </row>
    <row r="23" spans="1:15" s="2" customFormat="1" ht="24.05" customHeight="1">
      <c r="A23" s="157">
        <v>8</v>
      </c>
      <c r="B23" s="158" t="s">
        <v>159</v>
      </c>
      <c r="C23" s="158" t="s">
        <v>160</v>
      </c>
      <c r="D23" s="158" t="s">
        <v>144</v>
      </c>
      <c r="E23" s="159">
        <v>0.76100000000000001</v>
      </c>
      <c r="F23" s="159"/>
      <c r="G23" s="159"/>
      <c r="H23" s="159">
        <v>1.5752699999999999</v>
      </c>
    </row>
    <row r="24" spans="1:15" s="2" customFormat="1" ht="24.05" customHeight="1">
      <c r="A24" s="157">
        <v>9</v>
      </c>
      <c r="B24" s="158" t="s">
        <v>161</v>
      </c>
      <c r="C24" s="158" t="s">
        <v>162</v>
      </c>
      <c r="D24" s="158" t="s">
        <v>144</v>
      </c>
      <c r="E24" s="159">
        <v>1.4019999999999999</v>
      </c>
      <c r="F24" s="159"/>
      <c r="G24" s="159"/>
      <c r="H24" s="159">
        <v>3.0857879800000001</v>
      </c>
    </row>
    <row r="25" spans="1:15" s="2" customFormat="1" ht="13.55" customHeight="1">
      <c r="A25" s="157">
        <v>10</v>
      </c>
      <c r="B25" s="158" t="s">
        <v>163</v>
      </c>
      <c r="C25" s="158" t="s">
        <v>164</v>
      </c>
      <c r="D25" s="158" t="s">
        <v>155</v>
      </c>
      <c r="E25" s="159">
        <v>2.5979999999999999</v>
      </c>
      <c r="F25" s="159"/>
      <c r="G25" s="159"/>
      <c r="H25" s="159">
        <v>1.0573859999999999E-2</v>
      </c>
    </row>
    <row r="26" spans="1:15" s="2" customFormat="1" ht="13.55" customHeight="1">
      <c r="A26" s="157">
        <v>11</v>
      </c>
      <c r="B26" s="158" t="s">
        <v>165</v>
      </c>
      <c r="C26" s="158" t="s">
        <v>166</v>
      </c>
      <c r="D26" s="158" t="s">
        <v>155</v>
      </c>
      <c r="E26" s="159">
        <v>2.5979999999999999</v>
      </c>
      <c r="F26" s="159"/>
      <c r="G26" s="159"/>
      <c r="H26" s="159">
        <v>0</v>
      </c>
    </row>
    <row r="27" spans="1:15" s="2" customFormat="1" ht="13.55" customHeight="1">
      <c r="A27" s="157">
        <v>12</v>
      </c>
      <c r="B27" s="158" t="s">
        <v>167</v>
      </c>
      <c r="C27" s="158" t="s">
        <v>168</v>
      </c>
      <c r="D27" s="158" t="s">
        <v>169</v>
      </c>
      <c r="E27" s="159">
        <v>6.3E-2</v>
      </c>
      <c r="F27" s="159"/>
      <c r="G27" s="159"/>
      <c r="H27" s="159">
        <v>7.5786480000000003E-2</v>
      </c>
    </row>
    <row r="28" spans="1:15" s="2" customFormat="1" ht="13.55" customHeight="1">
      <c r="A28" s="157">
        <v>13</v>
      </c>
      <c r="B28" s="158" t="s">
        <v>170</v>
      </c>
      <c r="C28" s="158" t="s">
        <v>171</v>
      </c>
      <c r="D28" s="158" t="s">
        <v>144</v>
      </c>
      <c r="E28" s="159">
        <v>1.9570000000000001</v>
      </c>
      <c r="F28" s="159"/>
      <c r="G28" s="159"/>
      <c r="H28" s="159">
        <v>4.3073374299999996</v>
      </c>
    </row>
    <row r="29" spans="1:15" s="2" customFormat="1" ht="28.55" customHeight="1">
      <c r="A29" s="154"/>
      <c r="B29" s="155" t="s">
        <v>46</v>
      </c>
      <c r="C29" s="155" t="s">
        <v>172</v>
      </c>
      <c r="D29" s="155"/>
      <c r="E29" s="156"/>
      <c r="F29" s="156"/>
      <c r="G29" s="156"/>
      <c r="H29" s="156">
        <v>15.20543687</v>
      </c>
    </row>
    <row r="30" spans="1:15" s="2" customFormat="1" ht="24.05" customHeight="1">
      <c r="A30" s="157">
        <v>14</v>
      </c>
      <c r="B30" s="158" t="s">
        <v>173</v>
      </c>
      <c r="C30" s="158" t="s">
        <v>174</v>
      </c>
      <c r="D30" s="158" t="s">
        <v>144</v>
      </c>
      <c r="E30" s="159">
        <v>2.9660000000000002</v>
      </c>
      <c r="F30" s="159"/>
      <c r="G30" s="159"/>
      <c r="H30" s="159">
        <v>5.6876015999999998</v>
      </c>
    </row>
    <row r="31" spans="1:15" s="2" customFormat="1" ht="24.05" customHeight="1">
      <c r="A31" s="157">
        <v>15</v>
      </c>
      <c r="B31" s="158" t="s">
        <v>175</v>
      </c>
      <c r="C31" s="158" t="s">
        <v>176</v>
      </c>
      <c r="D31" s="158" t="s">
        <v>144</v>
      </c>
      <c r="E31" s="159">
        <v>1.7130000000000001</v>
      </c>
      <c r="F31" s="159"/>
      <c r="G31" s="159"/>
      <c r="H31" s="159">
        <v>3.6265751700000002</v>
      </c>
    </row>
    <row r="32" spans="1:15" s="2" customFormat="1" ht="24.05" customHeight="1">
      <c r="A32" s="157">
        <v>16</v>
      </c>
      <c r="B32" s="158" t="s">
        <v>177</v>
      </c>
      <c r="C32" s="158" t="s">
        <v>178</v>
      </c>
      <c r="D32" s="158" t="s">
        <v>169</v>
      </c>
      <c r="E32" s="159">
        <v>0.10299999999999999</v>
      </c>
      <c r="F32" s="159"/>
      <c r="G32" s="159"/>
      <c r="H32" s="159">
        <v>0.10320600000000001</v>
      </c>
    </row>
    <row r="33" spans="1:13" s="2" customFormat="1" ht="24.05" customHeight="1">
      <c r="A33" s="157">
        <v>17</v>
      </c>
      <c r="B33" s="158" t="s">
        <v>179</v>
      </c>
      <c r="C33" s="158" t="s">
        <v>180</v>
      </c>
      <c r="D33" s="158" t="s">
        <v>144</v>
      </c>
      <c r="E33" s="159">
        <v>1.35</v>
      </c>
      <c r="F33" s="159"/>
      <c r="G33" s="159"/>
      <c r="H33" s="159">
        <v>2.4715665000000002</v>
      </c>
    </row>
    <row r="34" spans="1:13" s="2" customFormat="1" ht="24.05" customHeight="1">
      <c r="A34" s="157">
        <v>18</v>
      </c>
      <c r="B34" s="158" t="s">
        <v>181</v>
      </c>
      <c r="C34" s="158" t="s">
        <v>182</v>
      </c>
      <c r="D34" s="158" t="s">
        <v>144</v>
      </c>
      <c r="E34" s="159">
        <v>1.8979999999999999</v>
      </c>
      <c r="F34" s="159"/>
      <c r="G34" s="159"/>
      <c r="H34" s="159">
        <v>3.0744753</v>
      </c>
    </row>
    <row r="35" spans="1:13" s="2" customFormat="1" ht="13.55" customHeight="1">
      <c r="A35" s="157">
        <v>19</v>
      </c>
      <c r="B35" s="158" t="s">
        <v>183</v>
      </c>
      <c r="C35" s="158" t="s">
        <v>184</v>
      </c>
      <c r="D35" s="158" t="s">
        <v>144</v>
      </c>
      <c r="E35" s="159">
        <v>0.10100000000000001</v>
      </c>
      <c r="F35" s="159"/>
      <c r="G35" s="159"/>
      <c r="H35" s="159">
        <v>0.222301</v>
      </c>
    </row>
    <row r="36" spans="1:13" s="2" customFormat="1" ht="24.05" customHeight="1">
      <c r="A36" s="157">
        <v>20</v>
      </c>
      <c r="B36" s="158" t="s">
        <v>185</v>
      </c>
      <c r="C36" s="158" t="s">
        <v>186</v>
      </c>
      <c r="D36" s="158" t="s">
        <v>155</v>
      </c>
      <c r="E36" s="159">
        <v>1.4850000000000001</v>
      </c>
      <c r="F36" s="159"/>
      <c r="G36" s="159"/>
      <c r="H36" s="159">
        <v>9.5931000000000002E-3</v>
      </c>
    </row>
    <row r="37" spans="1:13" s="2" customFormat="1" ht="24.05" customHeight="1">
      <c r="A37" s="157">
        <v>21</v>
      </c>
      <c r="B37" s="158" t="s">
        <v>187</v>
      </c>
      <c r="C37" s="158" t="s">
        <v>188</v>
      </c>
      <c r="D37" s="158" t="s">
        <v>155</v>
      </c>
      <c r="E37" s="159">
        <v>1.4850000000000001</v>
      </c>
      <c r="F37" s="159"/>
      <c r="G37" s="159"/>
      <c r="H37" s="159">
        <v>0</v>
      </c>
    </row>
    <row r="38" spans="1:13" s="2" customFormat="1" ht="13.55" customHeight="1">
      <c r="A38" s="157">
        <v>22</v>
      </c>
      <c r="B38" s="158" t="s">
        <v>189</v>
      </c>
      <c r="C38" s="158" t="s">
        <v>190</v>
      </c>
      <c r="D38" s="158" t="s">
        <v>169</v>
      </c>
      <c r="E38" s="159">
        <v>0.01</v>
      </c>
      <c r="F38" s="159"/>
      <c r="G38" s="159"/>
      <c r="H38" s="159">
        <v>1.0118200000000001E-2</v>
      </c>
    </row>
    <row r="39" spans="1:13" s="2" customFormat="1" ht="28.55" customHeight="1">
      <c r="A39" s="154"/>
      <c r="B39" s="155" t="s">
        <v>52</v>
      </c>
      <c r="C39" s="155" t="s">
        <v>191</v>
      </c>
      <c r="D39" s="155"/>
      <c r="E39" s="156"/>
      <c r="F39" s="156"/>
      <c r="G39" s="156"/>
      <c r="H39" s="156">
        <v>5.3210662500000003</v>
      </c>
    </row>
    <row r="40" spans="1:13" s="2" customFormat="1" ht="13.55" customHeight="1">
      <c r="A40" s="157">
        <v>23</v>
      </c>
      <c r="B40" s="158" t="s">
        <v>192</v>
      </c>
      <c r="C40" s="158" t="s">
        <v>193</v>
      </c>
      <c r="D40" s="158" t="s">
        <v>144</v>
      </c>
      <c r="E40" s="159">
        <v>1.2749999999999999</v>
      </c>
      <c r="F40" s="159"/>
      <c r="G40" s="159"/>
      <c r="H40" s="159">
        <v>2.8064407500000002</v>
      </c>
    </row>
    <row r="41" spans="1:13" s="2" customFormat="1" ht="13.55" customHeight="1">
      <c r="A41" s="157">
        <v>24</v>
      </c>
      <c r="B41" s="158" t="s">
        <v>194</v>
      </c>
      <c r="C41" s="158" t="s">
        <v>195</v>
      </c>
      <c r="D41" s="158" t="s">
        <v>155</v>
      </c>
      <c r="E41" s="159">
        <v>7.5540000000000003</v>
      </c>
      <c r="F41" s="159"/>
      <c r="G41" s="159"/>
      <c r="H41" s="159">
        <v>2.6363459999999998E-2</v>
      </c>
    </row>
    <row r="42" spans="1:13" s="2" customFormat="1" ht="13.55" customHeight="1">
      <c r="A42" s="157">
        <v>25</v>
      </c>
      <c r="B42" s="158" t="s">
        <v>196</v>
      </c>
      <c r="C42" s="158" t="s">
        <v>197</v>
      </c>
      <c r="D42" s="158" t="s">
        <v>155</v>
      </c>
      <c r="E42" s="159">
        <v>7.5540000000000003</v>
      </c>
      <c r="F42" s="159"/>
      <c r="G42" s="159"/>
      <c r="H42" s="159">
        <v>0</v>
      </c>
    </row>
    <row r="43" spans="1:13" s="2" customFormat="1" ht="24.05" customHeight="1">
      <c r="A43" s="157">
        <v>26</v>
      </c>
      <c r="B43" s="158" t="s">
        <v>198</v>
      </c>
      <c r="C43" s="158" t="s">
        <v>199</v>
      </c>
      <c r="D43" s="158" t="s">
        <v>155</v>
      </c>
      <c r="E43" s="159">
        <v>5.0759999999999996</v>
      </c>
      <c r="F43" s="159"/>
      <c r="G43" s="159"/>
      <c r="H43" s="159">
        <v>1.157328E-2</v>
      </c>
    </row>
    <row r="44" spans="1:13" s="2" customFormat="1" ht="24.05" customHeight="1">
      <c r="A44" s="157">
        <v>27</v>
      </c>
      <c r="B44" s="158" t="s">
        <v>200</v>
      </c>
      <c r="C44" s="158" t="s">
        <v>201</v>
      </c>
      <c r="D44" s="158" t="s">
        <v>155</v>
      </c>
      <c r="E44" s="159">
        <v>5.0759999999999996</v>
      </c>
      <c r="F44" s="159"/>
      <c r="G44" s="159"/>
      <c r="H44" s="159">
        <v>0</v>
      </c>
      <c r="M44" s="266"/>
    </row>
    <row r="45" spans="1:13" s="2" customFormat="1" ht="24.05" customHeight="1">
      <c r="A45" s="157">
        <v>28</v>
      </c>
      <c r="B45" s="158" t="s">
        <v>202</v>
      </c>
      <c r="C45" s="158" t="s">
        <v>203</v>
      </c>
      <c r="D45" s="158" t="s">
        <v>169</v>
      </c>
      <c r="E45" s="159">
        <v>0.121</v>
      </c>
      <c r="F45" s="159"/>
      <c r="G45" s="159"/>
      <c r="H45" s="159">
        <v>0.12304248</v>
      </c>
    </row>
    <row r="46" spans="1:13" s="2" customFormat="1" ht="13.55" customHeight="1">
      <c r="A46" s="157">
        <v>29</v>
      </c>
      <c r="B46" s="158" t="s">
        <v>204</v>
      </c>
      <c r="C46" s="158" t="s">
        <v>205</v>
      </c>
      <c r="D46" s="158" t="s">
        <v>144</v>
      </c>
      <c r="E46" s="159">
        <v>0.51400000000000001</v>
      </c>
      <c r="F46" s="159"/>
      <c r="G46" s="159"/>
      <c r="H46" s="159">
        <v>1.12780338</v>
      </c>
    </row>
    <row r="47" spans="1:13" s="2" customFormat="1" ht="24.05" customHeight="1">
      <c r="A47" s="157">
        <v>30</v>
      </c>
      <c r="B47" s="158" t="s">
        <v>206</v>
      </c>
      <c r="C47" s="158" t="s">
        <v>207</v>
      </c>
      <c r="D47" s="158" t="s">
        <v>155</v>
      </c>
      <c r="E47" s="159">
        <v>3.6059999999999999</v>
      </c>
      <c r="F47" s="159"/>
      <c r="G47" s="159"/>
      <c r="H47" s="159">
        <v>1.229646E-2</v>
      </c>
    </row>
    <row r="48" spans="1:13" s="2" customFormat="1" ht="24.05" customHeight="1">
      <c r="A48" s="157">
        <v>31</v>
      </c>
      <c r="B48" s="158" t="s">
        <v>208</v>
      </c>
      <c r="C48" s="158" t="s">
        <v>209</v>
      </c>
      <c r="D48" s="158" t="s">
        <v>155</v>
      </c>
      <c r="E48" s="159">
        <v>3.6059999999999999</v>
      </c>
      <c r="F48" s="159"/>
      <c r="G48" s="159"/>
      <c r="H48" s="159">
        <v>0</v>
      </c>
    </row>
    <row r="49" spans="1:8" s="2" customFormat="1" ht="24.05" customHeight="1">
      <c r="A49" s="157">
        <v>32</v>
      </c>
      <c r="B49" s="158" t="s">
        <v>210</v>
      </c>
      <c r="C49" s="158" t="s">
        <v>211</v>
      </c>
      <c r="D49" s="158" t="s">
        <v>169</v>
      </c>
      <c r="E49" s="159">
        <v>4.1000000000000002E-2</v>
      </c>
      <c r="F49" s="159"/>
      <c r="G49" s="159"/>
      <c r="H49" s="159">
        <v>4.1690440000000002E-2</v>
      </c>
    </row>
    <row r="50" spans="1:8" s="2" customFormat="1" ht="24.05" customHeight="1">
      <c r="A50" s="157">
        <v>33</v>
      </c>
      <c r="B50" s="158" t="s">
        <v>212</v>
      </c>
      <c r="C50" s="158" t="s">
        <v>213</v>
      </c>
      <c r="D50" s="158" t="s">
        <v>155</v>
      </c>
      <c r="E50" s="159">
        <v>2.88</v>
      </c>
      <c r="F50" s="159"/>
      <c r="G50" s="159"/>
      <c r="H50" s="159">
        <v>0</v>
      </c>
    </row>
    <row r="51" spans="1:8" s="2" customFormat="1" ht="13.55" customHeight="1">
      <c r="A51" s="160">
        <v>34</v>
      </c>
      <c r="B51" s="161" t="s">
        <v>214</v>
      </c>
      <c r="C51" s="161" t="s">
        <v>215</v>
      </c>
      <c r="D51" s="161" t="s">
        <v>169</v>
      </c>
      <c r="E51" s="162">
        <v>1.0820000000000001</v>
      </c>
      <c r="F51" s="162"/>
      <c r="G51" s="162"/>
      <c r="H51" s="162">
        <v>1.0820000000000001</v>
      </c>
    </row>
    <row r="52" spans="1:8" s="2" customFormat="1" ht="13.55" customHeight="1">
      <c r="A52" s="157">
        <v>35</v>
      </c>
      <c r="B52" s="158" t="s">
        <v>216</v>
      </c>
      <c r="C52" s="158" t="s">
        <v>217</v>
      </c>
      <c r="D52" s="158" t="s">
        <v>144</v>
      </c>
      <c r="E52" s="159">
        <v>0.432</v>
      </c>
      <c r="F52" s="159"/>
      <c r="G52" s="159"/>
      <c r="H52" s="159">
        <v>8.9856000000000005E-2</v>
      </c>
    </row>
    <row r="53" spans="1:8" s="2" customFormat="1" ht="28.55" customHeight="1">
      <c r="A53" s="154"/>
      <c r="B53" s="155" t="s">
        <v>60</v>
      </c>
      <c r="C53" s="155" t="s">
        <v>218</v>
      </c>
      <c r="D53" s="155"/>
      <c r="E53" s="156"/>
      <c r="F53" s="156"/>
      <c r="G53" s="156"/>
      <c r="H53" s="156">
        <v>1.5596887800000001</v>
      </c>
    </row>
    <row r="54" spans="1:8" s="2" customFormat="1" ht="24.05" customHeight="1">
      <c r="A54" s="157">
        <v>36</v>
      </c>
      <c r="B54" s="158" t="s">
        <v>219</v>
      </c>
      <c r="C54" s="158" t="s">
        <v>220</v>
      </c>
      <c r="D54" s="158" t="s">
        <v>155</v>
      </c>
      <c r="E54" s="159">
        <v>18.509</v>
      </c>
      <c r="F54" s="159"/>
      <c r="G54" s="159"/>
      <c r="H54" s="159">
        <v>5.6267360000000002E-2</v>
      </c>
    </row>
    <row r="55" spans="1:8" s="2" customFormat="1" ht="24.05" customHeight="1">
      <c r="A55" s="157">
        <v>37</v>
      </c>
      <c r="B55" s="158" t="s">
        <v>221</v>
      </c>
      <c r="C55" s="158" t="s">
        <v>222</v>
      </c>
      <c r="D55" s="158" t="s">
        <v>155</v>
      </c>
      <c r="E55" s="159">
        <v>18.509</v>
      </c>
      <c r="F55" s="159"/>
      <c r="G55" s="159"/>
      <c r="H55" s="159">
        <v>7.7737800000000001E-3</v>
      </c>
    </row>
    <row r="56" spans="1:8" s="2" customFormat="1" ht="24.05" customHeight="1">
      <c r="A56" s="157">
        <v>38</v>
      </c>
      <c r="B56" s="158" t="s">
        <v>223</v>
      </c>
      <c r="C56" s="158" t="s">
        <v>224</v>
      </c>
      <c r="D56" s="158" t="s">
        <v>155</v>
      </c>
      <c r="E56" s="159">
        <v>18.509</v>
      </c>
      <c r="F56" s="159"/>
      <c r="G56" s="159"/>
      <c r="H56" s="159">
        <v>0.10661184</v>
      </c>
    </row>
    <row r="57" spans="1:8" s="2" customFormat="1" ht="24.05" customHeight="1">
      <c r="A57" s="157">
        <v>39</v>
      </c>
      <c r="B57" s="158" t="s">
        <v>225</v>
      </c>
      <c r="C57" s="158" t="s">
        <v>226</v>
      </c>
      <c r="D57" s="158" t="s">
        <v>155</v>
      </c>
      <c r="E57" s="159">
        <v>3.03</v>
      </c>
      <c r="F57" s="159"/>
      <c r="G57" s="159"/>
      <c r="H57" s="159">
        <v>0.55579290000000003</v>
      </c>
    </row>
    <row r="58" spans="1:8" s="2" customFormat="1" ht="24.05" customHeight="1">
      <c r="A58" s="157">
        <v>40</v>
      </c>
      <c r="B58" s="158" t="s">
        <v>227</v>
      </c>
      <c r="C58" s="158" t="s">
        <v>228</v>
      </c>
      <c r="D58" s="158" t="s">
        <v>155</v>
      </c>
      <c r="E58" s="159">
        <v>29.018999999999998</v>
      </c>
      <c r="F58" s="159"/>
      <c r="G58" s="159"/>
      <c r="H58" s="159">
        <v>0</v>
      </c>
    </row>
    <row r="59" spans="1:8" s="2" customFormat="1" ht="13.55" customHeight="1">
      <c r="A59" s="160">
        <v>41</v>
      </c>
      <c r="B59" s="161" t="s">
        <v>229</v>
      </c>
      <c r="C59" s="161" t="s">
        <v>230</v>
      </c>
      <c r="D59" s="161" t="s">
        <v>231</v>
      </c>
      <c r="E59" s="162">
        <v>10</v>
      </c>
      <c r="F59" s="162"/>
      <c r="G59" s="162"/>
      <c r="H59" s="162">
        <v>6.4000000000000001E-2</v>
      </c>
    </row>
    <row r="60" spans="1:8" s="2" customFormat="1" ht="13.55" customHeight="1">
      <c r="A60" s="160">
        <v>42</v>
      </c>
      <c r="B60" s="161" t="s">
        <v>232</v>
      </c>
      <c r="C60" s="161" t="s">
        <v>233</v>
      </c>
      <c r="D60" s="161" t="s">
        <v>231</v>
      </c>
      <c r="E60" s="162">
        <v>5</v>
      </c>
      <c r="F60" s="162"/>
      <c r="G60" s="162"/>
      <c r="H60" s="162">
        <v>3.2500000000000001E-2</v>
      </c>
    </row>
    <row r="61" spans="1:8" s="2" customFormat="1" ht="24.05" customHeight="1">
      <c r="A61" s="160">
        <v>43</v>
      </c>
      <c r="B61" s="161" t="s">
        <v>234</v>
      </c>
      <c r="C61" s="161" t="s">
        <v>235</v>
      </c>
      <c r="D61" s="161" t="s">
        <v>231</v>
      </c>
      <c r="E61" s="162">
        <v>3750.82</v>
      </c>
      <c r="F61" s="162"/>
      <c r="G61" s="162"/>
      <c r="H61" s="162">
        <v>0.45009840000000001</v>
      </c>
    </row>
    <row r="62" spans="1:8" s="2" customFormat="1" ht="13.55" customHeight="1">
      <c r="A62" s="157">
        <v>44</v>
      </c>
      <c r="B62" s="158" t="s">
        <v>236</v>
      </c>
      <c r="C62" s="158" t="s">
        <v>237</v>
      </c>
      <c r="D62" s="158" t="s">
        <v>155</v>
      </c>
      <c r="E62" s="159">
        <v>25.341000000000001</v>
      </c>
      <c r="F62" s="159"/>
      <c r="G62" s="159"/>
      <c r="H62" s="159">
        <v>0</v>
      </c>
    </row>
    <row r="63" spans="1:8" s="2" customFormat="1" ht="24.05" customHeight="1">
      <c r="A63" s="157">
        <v>45</v>
      </c>
      <c r="B63" s="158" t="s">
        <v>238</v>
      </c>
      <c r="C63" s="158" t="s">
        <v>239</v>
      </c>
      <c r="D63" s="158" t="s">
        <v>155</v>
      </c>
      <c r="E63" s="159">
        <v>25.341000000000001</v>
      </c>
      <c r="F63" s="159"/>
      <c r="G63" s="159"/>
      <c r="H63" s="159">
        <v>0</v>
      </c>
    </row>
    <row r="64" spans="1:8" s="2" customFormat="1" ht="24.05" customHeight="1">
      <c r="A64" s="160">
        <v>46</v>
      </c>
      <c r="B64" s="161" t="s">
        <v>240</v>
      </c>
      <c r="C64" s="161" t="s">
        <v>241</v>
      </c>
      <c r="D64" s="161" t="s">
        <v>231</v>
      </c>
      <c r="E64" s="162">
        <v>10</v>
      </c>
      <c r="F64" s="162"/>
      <c r="G64" s="162"/>
      <c r="H64" s="162">
        <v>0.25</v>
      </c>
    </row>
    <row r="65" spans="1:16" s="2" customFormat="1" ht="24.05" customHeight="1">
      <c r="A65" s="160">
        <v>47</v>
      </c>
      <c r="B65" s="161" t="s">
        <v>242</v>
      </c>
      <c r="C65" s="161" t="s">
        <v>243</v>
      </c>
      <c r="D65" s="161" t="s">
        <v>231</v>
      </c>
      <c r="E65" s="162">
        <v>2</v>
      </c>
      <c r="F65" s="162"/>
      <c r="G65" s="162"/>
      <c r="H65" s="162">
        <v>0.03</v>
      </c>
    </row>
    <row r="66" spans="1:16" s="2" customFormat="1" ht="13.55" customHeight="1">
      <c r="A66" s="160">
        <v>48</v>
      </c>
      <c r="B66" s="161" t="s">
        <v>244</v>
      </c>
      <c r="C66" s="161" t="s">
        <v>245</v>
      </c>
      <c r="D66" s="161" t="s">
        <v>155</v>
      </c>
      <c r="E66" s="162">
        <v>7.15</v>
      </c>
      <c r="F66" s="162"/>
      <c r="G66" s="162"/>
      <c r="H66" s="162">
        <v>1.6444999999999999E-3</v>
      </c>
    </row>
    <row r="67" spans="1:16" s="2" customFormat="1" ht="13.55" customHeight="1">
      <c r="A67" s="160">
        <v>49</v>
      </c>
      <c r="B67" s="161" t="s">
        <v>246</v>
      </c>
      <c r="C67" s="161" t="s">
        <v>247</v>
      </c>
      <c r="D67" s="161" t="s">
        <v>231</v>
      </c>
      <c r="E67" s="162">
        <v>1</v>
      </c>
      <c r="F67" s="162"/>
      <c r="G67" s="162"/>
      <c r="H67" s="162">
        <v>5.0000000000000001E-3</v>
      </c>
    </row>
    <row r="68" spans="1:16" s="2" customFormat="1" ht="28.55" customHeight="1">
      <c r="A68" s="154"/>
      <c r="B68" s="155" t="s">
        <v>42</v>
      </c>
      <c r="C68" s="155" t="s">
        <v>248</v>
      </c>
      <c r="D68" s="155"/>
      <c r="E68" s="156"/>
      <c r="F68" s="156"/>
      <c r="G68" s="156"/>
      <c r="H68" s="156">
        <v>5.2542360000000003E-2</v>
      </c>
    </row>
    <row r="69" spans="1:16" s="2" customFormat="1" ht="24.05" customHeight="1">
      <c r="A69" s="157">
        <v>50</v>
      </c>
      <c r="B69" s="158" t="s">
        <v>249</v>
      </c>
      <c r="C69" s="158" t="s">
        <v>250</v>
      </c>
      <c r="D69" s="158" t="s">
        <v>155</v>
      </c>
      <c r="E69" s="159">
        <v>8.5020000000000007</v>
      </c>
      <c r="F69" s="159"/>
      <c r="G69" s="159"/>
      <c r="H69" s="159">
        <v>5.2542360000000003E-2</v>
      </c>
    </row>
    <row r="70" spans="1:16" s="2" customFormat="1" ht="28.55" customHeight="1">
      <c r="A70" s="154"/>
      <c r="B70" s="155" t="s">
        <v>251</v>
      </c>
      <c r="C70" s="155" t="s">
        <v>252</v>
      </c>
      <c r="D70" s="155"/>
      <c r="E70" s="156"/>
      <c r="F70" s="156"/>
      <c r="G70" s="156"/>
      <c r="H70" s="156">
        <v>0</v>
      </c>
    </row>
    <row r="71" spans="1:16" s="2" customFormat="1" ht="24.05" customHeight="1">
      <c r="A71" s="157">
        <v>51</v>
      </c>
      <c r="B71" s="158" t="s">
        <v>253</v>
      </c>
      <c r="C71" s="158" t="s">
        <v>254</v>
      </c>
      <c r="D71" s="158" t="s">
        <v>169</v>
      </c>
      <c r="E71" s="159">
        <v>32.314999999999998</v>
      </c>
      <c r="F71" s="159"/>
      <c r="G71" s="159"/>
      <c r="H71" s="159">
        <v>0</v>
      </c>
    </row>
    <row r="72" spans="1:16" s="2" customFormat="1" ht="30.85" customHeight="1">
      <c r="A72" s="151"/>
      <c r="B72" s="152" t="s">
        <v>47</v>
      </c>
      <c r="C72" s="152" t="s">
        <v>255</v>
      </c>
      <c r="D72" s="152"/>
      <c r="E72" s="153"/>
      <c r="F72" s="153"/>
      <c r="G72" s="153"/>
      <c r="H72" s="153">
        <v>7.2735419999999995E-2</v>
      </c>
      <c r="N72" s="265"/>
    </row>
    <row r="73" spans="1:16" s="2" customFormat="1" ht="28.55" customHeight="1">
      <c r="A73" s="154"/>
      <c r="B73" s="155" t="s">
        <v>256</v>
      </c>
      <c r="C73" s="155" t="s">
        <v>257</v>
      </c>
      <c r="D73" s="155"/>
      <c r="E73" s="156"/>
      <c r="F73" s="156"/>
      <c r="G73" s="156"/>
      <c r="H73" s="156">
        <v>5.3735419999999999E-2</v>
      </c>
      <c r="M73" s="264"/>
      <c r="N73" s="153"/>
      <c r="O73" s="153"/>
    </row>
    <row r="74" spans="1:16" s="2" customFormat="1" ht="24.05" customHeight="1">
      <c r="A74" s="157">
        <v>52</v>
      </c>
      <c r="B74" s="158" t="s">
        <v>258</v>
      </c>
      <c r="C74" s="158" t="s">
        <v>259</v>
      </c>
      <c r="D74" s="158" t="s">
        <v>155</v>
      </c>
      <c r="E74" s="159">
        <v>9.3480000000000008</v>
      </c>
      <c r="F74" s="159"/>
      <c r="G74" s="159"/>
      <c r="H74" s="159">
        <v>0</v>
      </c>
      <c r="M74" s="264"/>
      <c r="N74" s="153"/>
      <c r="O74" s="153"/>
      <c r="P74" s="1"/>
    </row>
    <row r="75" spans="1:16" s="2" customFormat="1" ht="13.55" customHeight="1">
      <c r="A75" s="160">
        <v>53</v>
      </c>
      <c r="B75" s="161" t="s">
        <v>260</v>
      </c>
      <c r="C75" s="161" t="s">
        <v>261</v>
      </c>
      <c r="D75" s="161" t="s">
        <v>169</v>
      </c>
      <c r="E75" s="162">
        <v>3.0000000000000001E-3</v>
      </c>
      <c r="F75" s="162"/>
      <c r="G75" s="162"/>
      <c r="H75" s="162">
        <v>3.0000000000000001E-3</v>
      </c>
      <c r="P75" s="1"/>
    </row>
    <row r="76" spans="1:16" s="2" customFormat="1" ht="24.05" customHeight="1">
      <c r="A76" s="157">
        <v>54</v>
      </c>
      <c r="B76" s="158" t="s">
        <v>262</v>
      </c>
      <c r="C76" s="158" t="s">
        <v>263</v>
      </c>
      <c r="D76" s="158" t="s">
        <v>155</v>
      </c>
      <c r="E76" s="159">
        <v>9.3480000000000008</v>
      </c>
      <c r="F76" s="159"/>
      <c r="G76" s="159"/>
      <c r="H76" s="159">
        <v>5.04792E-3</v>
      </c>
      <c r="M76" s="264"/>
      <c r="N76" s="153"/>
      <c r="O76" s="153"/>
    </row>
    <row r="77" spans="1:16" s="2" customFormat="1" ht="24.05" customHeight="1">
      <c r="A77" s="160">
        <v>55</v>
      </c>
      <c r="B77" s="161" t="s">
        <v>264</v>
      </c>
      <c r="C77" s="161" t="s">
        <v>265</v>
      </c>
      <c r="D77" s="161" t="s">
        <v>155</v>
      </c>
      <c r="E77" s="162">
        <v>10.75</v>
      </c>
      <c r="F77" s="162"/>
      <c r="G77" s="162"/>
      <c r="H77" s="162">
        <v>4.5687499999999999E-2</v>
      </c>
      <c r="N77" s="269"/>
    </row>
    <row r="78" spans="1:16" s="2" customFormat="1" ht="24.05" customHeight="1">
      <c r="A78" s="157">
        <v>56</v>
      </c>
      <c r="B78" s="158" t="s">
        <v>266</v>
      </c>
      <c r="C78" s="158" t="s">
        <v>267</v>
      </c>
      <c r="D78" s="158" t="s">
        <v>268</v>
      </c>
      <c r="E78" s="159">
        <v>0.67600000000000005</v>
      </c>
      <c r="F78" s="159"/>
      <c r="G78" s="159"/>
      <c r="H78" s="159">
        <v>0</v>
      </c>
    </row>
    <row r="79" spans="1:16" s="2" customFormat="1" ht="28.55" customHeight="1">
      <c r="A79" s="154"/>
      <c r="B79" s="155" t="s">
        <v>269</v>
      </c>
      <c r="C79" s="155" t="s">
        <v>270</v>
      </c>
      <c r="D79" s="155"/>
      <c r="E79" s="156"/>
      <c r="F79" s="156"/>
      <c r="G79" s="156"/>
      <c r="H79" s="156">
        <v>1.9E-2</v>
      </c>
    </row>
    <row r="80" spans="1:16" s="2" customFormat="1" ht="13.55" customHeight="1">
      <c r="A80" s="157">
        <v>57</v>
      </c>
      <c r="B80" s="158" t="s">
        <v>271</v>
      </c>
      <c r="C80" s="158" t="s">
        <v>272</v>
      </c>
      <c r="D80" s="158" t="s">
        <v>231</v>
      </c>
      <c r="E80" s="159">
        <v>2</v>
      </c>
      <c r="F80" s="159"/>
      <c r="G80" s="159"/>
      <c r="H80" s="159">
        <v>1.9E-2</v>
      </c>
    </row>
    <row r="81" spans="1:16" s="2" customFormat="1" ht="24.05" customHeight="1">
      <c r="A81" s="157">
        <v>58</v>
      </c>
      <c r="B81" s="158" t="s">
        <v>273</v>
      </c>
      <c r="C81" s="158" t="s">
        <v>274</v>
      </c>
      <c r="D81" s="158" t="s">
        <v>268</v>
      </c>
      <c r="E81" s="159">
        <v>1.2430000000000001</v>
      </c>
      <c r="F81" s="159"/>
      <c r="G81" s="159"/>
      <c r="H81" s="159">
        <v>0</v>
      </c>
    </row>
    <row r="82" spans="1:16" s="2" customFormat="1" ht="28.55" customHeight="1">
      <c r="A82" s="154"/>
      <c r="B82" s="155" t="s">
        <v>275</v>
      </c>
      <c r="C82" s="155" t="s">
        <v>276</v>
      </c>
      <c r="D82" s="155"/>
      <c r="E82" s="156"/>
      <c r="F82" s="156"/>
      <c r="G82" s="156"/>
      <c r="H82" s="156">
        <v>0</v>
      </c>
    </row>
    <row r="83" spans="1:16" s="2" customFormat="1" ht="24.05" customHeight="1">
      <c r="A83" s="157">
        <v>59</v>
      </c>
      <c r="B83" s="158" t="s">
        <v>277</v>
      </c>
      <c r="C83" s="158" t="s">
        <v>278</v>
      </c>
      <c r="D83" s="158" t="s">
        <v>279</v>
      </c>
      <c r="E83" s="159">
        <v>2</v>
      </c>
      <c r="F83" s="159"/>
      <c r="G83" s="159"/>
      <c r="H83" s="159">
        <v>0</v>
      </c>
    </row>
    <row r="84" spans="1:16" s="2" customFormat="1" ht="24.05" customHeight="1">
      <c r="A84" s="157">
        <v>60</v>
      </c>
      <c r="B84" s="158" t="s">
        <v>280</v>
      </c>
      <c r="C84" s="158" t="s">
        <v>281</v>
      </c>
      <c r="D84" s="158" t="s">
        <v>279</v>
      </c>
      <c r="E84" s="159">
        <v>2</v>
      </c>
      <c r="F84" s="159"/>
      <c r="G84" s="159"/>
      <c r="H84" s="159">
        <v>0</v>
      </c>
    </row>
    <row r="85" spans="1:16" s="2" customFormat="1" ht="24.05" customHeight="1">
      <c r="A85" s="157">
        <v>61</v>
      </c>
      <c r="B85" s="158" t="s">
        <v>282</v>
      </c>
      <c r="C85" s="158" t="s">
        <v>283</v>
      </c>
      <c r="D85" s="158" t="s">
        <v>279</v>
      </c>
      <c r="E85" s="159">
        <v>2</v>
      </c>
      <c r="F85" s="159"/>
      <c r="G85" s="159"/>
      <c r="H85" s="159">
        <v>0</v>
      </c>
      <c r="N85" s="266"/>
    </row>
    <row r="86" spans="1:16" s="2" customFormat="1" ht="24.05" customHeight="1">
      <c r="A86" s="157">
        <v>62</v>
      </c>
      <c r="B86" s="158" t="s">
        <v>284</v>
      </c>
      <c r="C86" s="158" t="s">
        <v>285</v>
      </c>
      <c r="D86" s="158" t="s">
        <v>279</v>
      </c>
      <c r="E86" s="159">
        <v>2</v>
      </c>
      <c r="F86" s="159"/>
      <c r="G86" s="159"/>
      <c r="H86" s="159">
        <v>0</v>
      </c>
      <c r="M86" s="267"/>
      <c r="N86" s="153"/>
      <c r="O86" s="153"/>
    </row>
    <row r="87" spans="1:16" s="2" customFormat="1" ht="24.05" customHeight="1">
      <c r="A87" s="157">
        <v>63</v>
      </c>
      <c r="B87" s="158" t="s">
        <v>286</v>
      </c>
      <c r="C87" s="158" t="s">
        <v>287</v>
      </c>
      <c r="D87" s="158" t="s">
        <v>268</v>
      </c>
      <c r="E87" s="159">
        <v>10.211</v>
      </c>
      <c r="F87" s="159"/>
      <c r="G87" s="159"/>
      <c r="H87" s="159">
        <v>0</v>
      </c>
      <c r="M87" s="264"/>
      <c r="N87" s="153"/>
      <c r="O87" s="153"/>
    </row>
    <row r="88" spans="1:16" s="2" customFormat="1" ht="30.85" customHeight="1">
      <c r="A88" s="151"/>
      <c r="B88" s="152" t="s">
        <v>70</v>
      </c>
      <c r="C88" s="152" t="s">
        <v>288</v>
      </c>
      <c r="D88" s="152"/>
      <c r="E88" s="153"/>
      <c r="F88" s="153"/>
      <c r="G88" s="153"/>
      <c r="H88" s="153">
        <v>0</v>
      </c>
    </row>
    <row r="89" spans="1:16" s="2" customFormat="1" ht="24.05" customHeight="1">
      <c r="A89" s="157">
        <v>64</v>
      </c>
      <c r="B89" s="158" t="s">
        <v>289</v>
      </c>
      <c r="C89" s="158" t="s">
        <v>290</v>
      </c>
      <c r="D89" s="158" t="s">
        <v>291</v>
      </c>
      <c r="E89" s="159">
        <v>30</v>
      </c>
      <c r="F89" s="159"/>
      <c r="G89" s="159"/>
      <c r="H89" s="159">
        <v>0</v>
      </c>
      <c r="M89" s="264"/>
      <c r="N89" s="153"/>
      <c r="O89" s="153"/>
    </row>
    <row r="90" spans="1:16" s="2" customFormat="1" ht="30.85" customHeight="1">
      <c r="A90" s="163"/>
      <c r="B90" s="164"/>
      <c r="C90" s="164" t="s">
        <v>292</v>
      </c>
      <c r="D90" s="164"/>
      <c r="E90" s="165"/>
      <c r="F90" s="165"/>
      <c r="G90" s="165"/>
      <c r="H90" s="165">
        <v>33.221039830000002</v>
      </c>
      <c r="M90" s="264"/>
      <c r="N90" s="153"/>
      <c r="O90" s="153"/>
    </row>
    <row r="92" spans="1:16" ht="11.95" customHeight="1">
      <c r="L92" s="2"/>
      <c r="N92" s="268"/>
    </row>
    <row r="93" spans="1:16" ht="11.95" customHeight="1">
      <c r="L93" s="2"/>
      <c r="M93" s="2"/>
      <c r="N93" s="2"/>
      <c r="O93" s="2"/>
      <c r="P93" s="2"/>
    </row>
    <row r="94" spans="1:16" ht="11.95" customHeight="1">
      <c r="L94" s="2"/>
      <c r="M94" s="2"/>
      <c r="N94" s="2"/>
      <c r="O94" s="2"/>
      <c r="P94" s="2"/>
    </row>
    <row r="95" spans="1:16" ht="11.95" customHeight="1">
      <c r="L95" s="2"/>
      <c r="M95" s="2"/>
      <c r="N95" s="2"/>
      <c r="O95" s="2"/>
      <c r="P95" s="2"/>
    </row>
    <row r="96" spans="1:16" ht="11.95" customHeight="1">
      <c r="L96" s="2"/>
      <c r="M96" s="2"/>
      <c r="N96" s="2"/>
      <c r="O96" s="2"/>
      <c r="P96" s="2"/>
    </row>
    <row r="97" spans="12:16" ht="11.95" customHeight="1">
      <c r="L97" s="2"/>
      <c r="M97" s="2"/>
      <c r="N97" s="2"/>
      <c r="O97" s="2"/>
      <c r="P97" s="2"/>
    </row>
    <row r="98" spans="12:16" ht="11.95" customHeight="1">
      <c r="L98" s="2"/>
      <c r="M98" s="2"/>
      <c r="N98" s="2"/>
      <c r="O98" s="2"/>
      <c r="P98" s="2"/>
    </row>
    <row r="99" spans="12:16" ht="11.95" customHeight="1">
      <c r="L99" s="2"/>
      <c r="M99" s="2"/>
      <c r="N99" s="2"/>
      <c r="O99" s="2"/>
      <c r="P99" s="2"/>
    </row>
    <row r="100" spans="12:16" ht="11.95" customHeight="1">
      <c r="L100" s="2"/>
      <c r="M100" s="2"/>
      <c r="N100" s="2"/>
      <c r="O100" s="2"/>
      <c r="P100" s="2"/>
    </row>
    <row r="101" spans="12:16" ht="11.95" customHeight="1">
      <c r="P101" s="2"/>
    </row>
    <row r="102" spans="12:16" ht="11.95" customHeight="1">
      <c r="P102" s="2"/>
    </row>
    <row r="103" spans="12:16" ht="11.95" customHeight="1">
      <c r="P103" s="2"/>
    </row>
    <row r="104" spans="12:16" ht="11.95" customHeight="1">
      <c r="P104" s="2"/>
    </row>
    <row r="105" spans="12:16" ht="11.95" customHeight="1">
      <c r="P105" s="2"/>
    </row>
    <row r="106" spans="12:16" ht="11.95" customHeight="1">
      <c r="P106" s="2"/>
    </row>
    <row r="107" spans="12:16" ht="11.95" customHeight="1">
      <c r="P107" s="2"/>
    </row>
    <row r="108" spans="12:16" ht="11.95" customHeight="1">
      <c r="P108" s="2"/>
    </row>
    <row r="109" spans="12:16" ht="11.95" customHeight="1">
      <c r="L109" s="2"/>
      <c r="M109" s="2"/>
      <c r="N109" s="2"/>
      <c r="O109" s="2"/>
      <c r="P109" s="2"/>
    </row>
    <row r="110" spans="12:16" ht="11.95" customHeight="1">
      <c r="L110" s="2"/>
      <c r="M110" s="2"/>
      <c r="N110" s="2"/>
      <c r="O110" s="2"/>
      <c r="P110" s="2"/>
    </row>
    <row r="111" spans="12:16" ht="11.95" customHeight="1">
      <c r="L111" s="2"/>
      <c r="M111" s="2"/>
      <c r="N111" s="2"/>
      <c r="O111" s="2"/>
      <c r="P111" s="2"/>
    </row>
    <row r="112" spans="12:16" ht="11.95" customHeight="1">
      <c r="L112" s="2"/>
      <c r="M112" s="2"/>
      <c r="N112" s="2"/>
      <c r="O112" s="2"/>
      <c r="P112" s="2"/>
    </row>
    <row r="113" spans="12:16" ht="11.95" customHeight="1">
      <c r="L113" s="2"/>
      <c r="M113" s="2"/>
      <c r="N113" s="2"/>
      <c r="O113" s="2"/>
      <c r="P113" s="2"/>
    </row>
    <row r="114" spans="12:16" ht="11.95" customHeight="1">
      <c r="L114" s="2"/>
      <c r="M114" s="2"/>
      <c r="N114" s="2"/>
      <c r="O114" s="2"/>
      <c r="P114" s="2"/>
    </row>
    <row r="115" spans="12:16" ht="11.95" customHeight="1">
      <c r="L115" s="2"/>
      <c r="M115" s="2"/>
      <c r="N115" s="2"/>
      <c r="O115" s="2"/>
      <c r="P115" s="2"/>
    </row>
    <row r="116" spans="12:16" ht="11.95" customHeight="1">
      <c r="L116" s="2"/>
      <c r="M116" s="2"/>
      <c r="N116" s="2"/>
      <c r="O116" s="2"/>
      <c r="P116" s="2"/>
    </row>
    <row r="117" spans="12:16" ht="11.95" customHeight="1">
      <c r="L117" s="2"/>
      <c r="M117" s="2"/>
      <c r="N117" s="2"/>
      <c r="O117" s="2"/>
      <c r="P117" s="2"/>
    </row>
    <row r="118" spans="12:16" ht="11.95" customHeight="1">
      <c r="L118" s="2"/>
      <c r="M118" s="2"/>
      <c r="N118" s="2"/>
      <c r="O118" s="2"/>
      <c r="P118" s="2"/>
    </row>
    <row r="119" spans="12:16" ht="11.95" customHeight="1">
      <c r="L119" s="2"/>
      <c r="M119" s="2"/>
      <c r="N119" s="2"/>
      <c r="O119" s="2"/>
      <c r="P119" s="2"/>
    </row>
    <row r="120" spans="12:16" ht="11.95" customHeight="1">
      <c r="P120" s="2"/>
    </row>
    <row r="121" spans="12:16" ht="11.95" customHeight="1">
      <c r="P121" s="2"/>
    </row>
    <row r="122" spans="12:16" ht="11.95" customHeight="1">
      <c r="P122" s="2"/>
    </row>
    <row r="123" spans="12:16" ht="11.95" customHeight="1">
      <c r="P123" s="2"/>
    </row>
    <row r="124" spans="12:16" ht="11.95" customHeight="1">
      <c r="P124" s="2"/>
    </row>
    <row r="125" spans="12:16" ht="11.95" customHeight="1">
      <c r="P125" s="2"/>
    </row>
    <row r="126" spans="12:16" ht="11.95" customHeight="1">
      <c r="P126" s="2"/>
    </row>
    <row r="127" spans="12:16" ht="11.95" customHeight="1">
      <c r="P127" s="2"/>
    </row>
    <row r="128" spans="12:16" ht="11.95" customHeight="1">
      <c r="L128" s="2"/>
      <c r="M128" s="2"/>
      <c r="N128" s="2"/>
      <c r="O128" s="2"/>
      <c r="P128" s="2"/>
    </row>
    <row r="129" spans="12:16" ht="11.95" customHeight="1">
      <c r="L129" s="2"/>
      <c r="M129" s="2"/>
      <c r="N129" s="2"/>
      <c r="O129" s="2"/>
      <c r="P129" s="2"/>
    </row>
    <row r="130" spans="12:16" ht="11.95" customHeight="1">
      <c r="L130" s="2"/>
      <c r="M130" s="2"/>
      <c r="N130" s="2"/>
      <c r="O130" s="2"/>
      <c r="P130" s="2"/>
    </row>
    <row r="131" spans="12:16" ht="11.95" customHeight="1">
      <c r="L131" s="2"/>
      <c r="M131" s="2"/>
      <c r="N131" s="2"/>
      <c r="O131" s="2"/>
      <c r="P131" s="2"/>
    </row>
    <row r="132" spans="12:16" ht="11.95" customHeight="1">
      <c r="L132" s="2"/>
      <c r="M132" s="2"/>
      <c r="N132" s="2"/>
      <c r="O132" s="2"/>
      <c r="P132" s="2"/>
    </row>
    <row r="133" spans="12:16" ht="11.95" customHeight="1">
      <c r="L133" s="2"/>
      <c r="M133" s="2"/>
      <c r="N133" s="2"/>
      <c r="O133" s="2"/>
      <c r="P133" s="2"/>
    </row>
    <row r="134" spans="12:16" ht="11.95" customHeight="1">
      <c r="L134" s="2"/>
      <c r="M134" s="2"/>
      <c r="N134" s="2"/>
      <c r="O134" s="2"/>
      <c r="P134" s="2"/>
    </row>
    <row r="135" spans="12:16" ht="11.95" customHeight="1">
      <c r="P135" s="2"/>
    </row>
    <row r="136" spans="12:16" ht="11.95" customHeight="1">
      <c r="P136" s="2"/>
    </row>
    <row r="137" spans="12:16" ht="11.95" customHeight="1">
      <c r="P137" s="2"/>
    </row>
    <row r="138" spans="12:16" ht="11.95" customHeight="1">
      <c r="P138" s="2"/>
    </row>
    <row r="139" spans="12:16" ht="11.95" customHeight="1">
      <c r="P139" s="2"/>
    </row>
    <row r="140" spans="12:16" ht="11.95" customHeight="1">
      <c r="P140" s="2"/>
    </row>
    <row r="141" spans="12:16" ht="11.95" customHeight="1">
      <c r="P141" s="2"/>
    </row>
    <row r="142" spans="12:16" ht="11.95" customHeight="1">
      <c r="P142" s="2"/>
    </row>
    <row r="143" spans="12:16" ht="11.95" customHeight="1">
      <c r="L143" s="2"/>
      <c r="M143" s="2"/>
      <c r="N143" s="2"/>
      <c r="O143" s="2"/>
      <c r="P143" s="2"/>
    </row>
    <row r="144" spans="12:16" ht="11.95" customHeight="1">
      <c r="L144" s="2"/>
      <c r="M144" s="2"/>
      <c r="N144" s="2"/>
      <c r="O144" s="2"/>
      <c r="P144" s="2"/>
    </row>
    <row r="145" spans="12:16" ht="11.95" customHeight="1">
      <c r="L145" s="2"/>
      <c r="M145" s="2"/>
      <c r="N145" s="2"/>
      <c r="O145" s="2"/>
      <c r="P145" s="2"/>
    </row>
    <row r="146" spans="12:16" ht="11.95" customHeight="1">
      <c r="L146" s="2"/>
      <c r="M146" s="2"/>
      <c r="N146" s="2"/>
      <c r="O146" s="2"/>
      <c r="P146" s="2"/>
    </row>
    <row r="147" spans="12:16" ht="11.95" customHeight="1">
      <c r="L147" s="2"/>
      <c r="M147" s="2"/>
      <c r="N147" s="2"/>
      <c r="O147" s="2"/>
      <c r="P147" s="2"/>
    </row>
    <row r="148" spans="12:16" ht="11.95" customHeight="1">
      <c r="L148" s="2"/>
      <c r="M148" s="2"/>
      <c r="N148" s="2"/>
      <c r="O148" s="2"/>
      <c r="P148" s="2"/>
    </row>
    <row r="149" spans="12:16" ht="11.95" customHeight="1">
      <c r="L149" s="2"/>
      <c r="M149" s="2"/>
      <c r="N149" s="2"/>
      <c r="O149" s="2"/>
      <c r="P149" s="2"/>
    </row>
    <row r="150" spans="12:16" ht="11.95" customHeight="1">
      <c r="L150" s="2"/>
      <c r="M150" s="2"/>
      <c r="N150" s="2"/>
      <c r="O150" s="2"/>
      <c r="P150" s="2"/>
    </row>
    <row r="151" spans="12:16" ht="11.95" customHeight="1">
      <c r="L151" s="2"/>
      <c r="M151" s="2"/>
      <c r="N151" s="2"/>
      <c r="O151" s="2"/>
      <c r="P151" s="2"/>
    </row>
    <row r="152" spans="12:16" ht="11.95" customHeight="1">
      <c r="L152" s="2"/>
      <c r="M152" s="2"/>
      <c r="N152" s="2"/>
      <c r="O152" s="2"/>
      <c r="P152" s="2"/>
    </row>
    <row r="153" spans="12:16" ht="11.95" customHeight="1">
      <c r="L153" s="2"/>
      <c r="M153" s="2"/>
      <c r="N153" s="2"/>
      <c r="O153" s="2"/>
      <c r="P153" s="2"/>
    </row>
    <row r="154" spans="12:16" ht="11.95" customHeight="1">
      <c r="L154" s="2"/>
      <c r="M154" s="2"/>
      <c r="N154" s="2"/>
      <c r="O154" s="2"/>
      <c r="P154" s="2"/>
    </row>
    <row r="155" spans="12:16" ht="11.95" customHeight="1">
      <c r="L155" s="2"/>
      <c r="M155" s="2"/>
      <c r="N155" s="2"/>
      <c r="O155" s="2"/>
      <c r="P155" s="2"/>
    </row>
    <row r="156" spans="12:16" ht="11.95" customHeight="1">
      <c r="L156" s="2"/>
      <c r="M156" s="2"/>
      <c r="N156" s="2"/>
      <c r="O156" s="2"/>
      <c r="P156" s="2"/>
    </row>
    <row r="157" spans="12:16" ht="11.95" customHeight="1">
      <c r="L157" s="2"/>
      <c r="M157" s="2"/>
      <c r="N157" s="2"/>
      <c r="O157" s="2"/>
      <c r="P157" s="2"/>
    </row>
    <row r="158" spans="12:16" ht="11.95" customHeight="1">
      <c r="L158" s="2"/>
      <c r="M158" s="2"/>
      <c r="N158" s="2"/>
      <c r="O158" s="2"/>
      <c r="P158" s="2"/>
    </row>
    <row r="159" spans="12:16" ht="11.95" customHeight="1">
      <c r="L159" s="2"/>
      <c r="M159" s="2"/>
      <c r="N159" s="2"/>
      <c r="O159" s="2"/>
      <c r="P159" s="2"/>
    </row>
    <row r="160" spans="12:16" ht="11.95" customHeight="1">
      <c r="L160" s="2"/>
      <c r="M160" s="2"/>
      <c r="N160" s="2"/>
      <c r="O160" s="2"/>
      <c r="P160" s="2"/>
    </row>
    <row r="161" spans="12:16" ht="11.95" customHeight="1">
      <c r="L161" s="2"/>
      <c r="M161" s="2"/>
      <c r="N161" s="2"/>
      <c r="O161" s="2"/>
      <c r="P161" s="2"/>
    </row>
    <row r="162" spans="12:16" ht="11.95" customHeight="1">
      <c r="L162" s="2"/>
    </row>
    <row r="163" spans="12:16" ht="11.95" customHeight="1">
      <c r="L163" s="2"/>
    </row>
    <row r="164" spans="12:16" ht="11.95" customHeight="1">
      <c r="L164" s="2"/>
    </row>
    <row r="165" spans="12:16" ht="11.95" customHeight="1">
      <c r="L165" s="2"/>
    </row>
    <row r="166" spans="12:16" ht="11.95" customHeight="1">
      <c r="L166" s="2"/>
    </row>
    <row r="167" spans="12:16" ht="11.95" customHeight="1">
      <c r="L167" s="2"/>
    </row>
    <row r="168" spans="12:16" ht="11.95" customHeight="1">
      <c r="L168" s="2"/>
    </row>
  </sheetData>
  <mergeCells count="2">
    <mergeCell ref="A1:H1"/>
    <mergeCell ref="A8:C8"/>
  </mergeCells>
  <pageMargins left="0.39370079040527345" right="0.39370079040527345" top="0.7874015808105469" bottom="0.7874015808105469" header="0" footer="0"/>
  <pageSetup paperSize="9" scale="97" fitToHeight="100" orientation="portrait" blackAndWhite="1" r:id="rId1"/>
  <headerFooter alignWithMargins="0">
    <oddFooter>&amp;C   Strana &amp;P 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showZeros="0" zoomScale="85" zoomScaleNormal="85" workbookViewId="0">
      <selection activeCell="F12" sqref="F12"/>
    </sheetView>
  </sheetViews>
  <sheetFormatPr defaultColWidth="10.42578125" defaultRowHeight="11.95" customHeight="1"/>
  <cols>
    <col min="1" max="1" width="4" style="166" customWidth="1"/>
    <col min="2" max="2" width="12.28515625" style="167" customWidth="1"/>
    <col min="3" max="3" width="49.85546875" style="167" customWidth="1"/>
    <col min="4" max="4" width="3.85546875" style="167" customWidth="1"/>
    <col min="5" max="5" width="11.28515625" style="168" customWidth="1"/>
    <col min="6" max="6" width="11.42578125" style="168" customWidth="1"/>
    <col min="7" max="7" width="17.28515625" style="168" customWidth="1"/>
    <col min="8" max="8" width="13.85546875" style="168" customWidth="1"/>
    <col min="9" max="9" width="10.42578125" style="1"/>
    <col min="10" max="10" width="13.28515625" style="1" customWidth="1"/>
    <col min="11" max="13" width="10.42578125" style="1"/>
    <col min="14" max="14" width="15.7109375" style="1" customWidth="1"/>
    <col min="15" max="15" width="12.140625" style="1" bestFit="1" customWidth="1"/>
    <col min="16" max="16384" width="10.42578125" style="1"/>
  </cols>
  <sheetData>
    <row r="1" spans="1:15" s="2" customFormat="1" ht="27.8" customHeight="1">
      <c r="A1" s="323" t="s">
        <v>123</v>
      </c>
      <c r="B1" s="324"/>
      <c r="C1" s="324"/>
      <c r="D1" s="324"/>
      <c r="E1" s="324"/>
      <c r="F1" s="324"/>
      <c r="G1" s="324"/>
      <c r="H1" s="324"/>
    </row>
    <row r="2" spans="1:15" s="2" customFormat="1" ht="12.85" customHeight="1">
      <c r="A2" s="129" t="s">
        <v>124</v>
      </c>
      <c r="B2" s="133"/>
      <c r="C2" s="133"/>
      <c r="D2" s="133"/>
      <c r="E2" s="133"/>
      <c r="F2" s="133"/>
      <c r="G2" s="133"/>
      <c r="H2" s="133"/>
    </row>
    <row r="3" spans="1:15" s="2" customFormat="1" ht="12.85" customHeight="1">
      <c r="A3" s="129" t="s">
        <v>125</v>
      </c>
      <c r="B3" s="133"/>
      <c r="C3" s="133"/>
      <c r="D3" s="133"/>
      <c r="E3" s="133"/>
      <c r="F3" s="133"/>
      <c r="G3" s="133"/>
      <c r="H3" s="133"/>
    </row>
    <row r="4" spans="1:15" s="2" customFormat="1" ht="13.55" customHeight="1">
      <c r="A4" s="144" t="s">
        <v>126</v>
      </c>
      <c r="B4" s="129"/>
      <c r="C4" s="144" t="s">
        <v>293</v>
      </c>
      <c r="D4" s="130"/>
      <c r="E4" s="130"/>
      <c r="F4" s="130"/>
      <c r="G4" s="130"/>
      <c r="H4" s="130"/>
    </row>
    <row r="5" spans="1:15" s="2" customFormat="1" ht="6.8" customHeight="1">
      <c r="A5" s="145"/>
      <c r="B5" s="146"/>
      <c r="C5" s="146"/>
      <c r="D5" s="146"/>
      <c r="E5" s="147"/>
      <c r="F5" s="147"/>
      <c r="G5" s="147"/>
      <c r="H5" s="147"/>
    </row>
    <row r="6" spans="1:15" s="2" customFormat="1" ht="12.85" customHeight="1">
      <c r="A6" s="133" t="s">
        <v>128</v>
      </c>
      <c r="B6" s="133"/>
      <c r="C6" s="133"/>
      <c r="D6" s="133"/>
      <c r="E6" s="133"/>
      <c r="F6" s="133"/>
      <c r="G6" s="133"/>
      <c r="H6" s="133"/>
    </row>
    <row r="7" spans="1:15" s="2" customFormat="1" ht="13.55" customHeight="1">
      <c r="A7" s="133" t="s">
        <v>129</v>
      </c>
      <c r="B7" s="133"/>
      <c r="C7" s="133"/>
      <c r="D7" s="133"/>
      <c r="E7" s="133" t="s">
        <v>130</v>
      </c>
      <c r="F7" s="133"/>
      <c r="G7" s="133"/>
      <c r="H7" s="133"/>
    </row>
    <row r="8" spans="1:15" s="2" customFormat="1" ht="13.55" customHeight="1">
      <c r="A8" s="325" t="s">
        <v>131</v>
      </c>
      <c r="B8" s="326"/>
      <c r="C8" s="326"/>
      <c r="D8" s="148"/>
      <c r="E8" s="133" t="s">
        <v>102</v>
      </c>
      <c r="F8" s="149"/>
      <c r="G8" s="149"/>
      <c r="H8" s="149"/>
    </row>
    <row r="9" spans="1:15" s="2" customFormat="1" ht="6.8" customHeight="1">
      <c r="A9" s="145"/>
      <c r="B9" s="145"/>
      <c r="C9" s="145"/>
      <c r="D9" s="145"/>
      <c r="E9" s="145"/>
      <c r="F9" s="145"/>
      <c r="G9" s="145"/>
      <c r="H9" s="145"/>
    </row>
    <row r="10" spans="1:15" s="2" customFormat="1" ht="28.55" customHeight="1">
      <c r="A10" s="150" t="s">
        <v>132</v>
      </c>
      <c r="B10" s="150" t="s">
        <v>133</v>
      </c>
      <c r="C10" s="150" t="s">
        <v>134</v>
      </c>
      <c r="D10" s="150" t="s">
        <v>135</v>
      </c>
      <c r="E10" s="150" t="s">
        <v>136</v>
      </c>
      <c r="F10" s="150" t="s">
        <v>137</v>
      </c>
      <c r="G10" s="150" t="s">
        <v>138</v>
      </c>
      <c r="H10" s="150" t="s">
        <v>139</v>
      </c>
    </row>
    <row r="11" spans="1:15" s="2" customFormat="1" ht="12.85" hidden="1" customHeight="1">
      <c r="A11" s="150" t="s">
        <v>33</v>
      </c>
      <c r="B11" s="150" t="s">
        <v>40</v>
      </c>
      <c r="C11" s="150" t="s">
        <v>46</v>
      </c>
      <c r="D11" s="150" t="s">
        <v>52</v>
      </c>
      <c r="E11" s="150" t="s">
        <v>56</v>
      </c>
      <c r="F11" s="150" t="s">
        <v>60</v>
      </c>
      <c r="G11" s="150" t="s">
        <v>63</v>
      </c>
      <c r="H11" s="150" t="s">
        <v>36</v>
      </c>
    </row>
    <row r="12" spans="1:15" s="2" customFormat="1" ht="3.05" customHeight="1">
      <c r="A12" s="145"/>
      <c r="B12" s="145"/>
      <c r="C12" s="145"/>
      <c r="D12" s="145"/>
      <c r="E12" s="145"/>
      <c r="F12" s="145"/>
      <c r="G12" s="145"/>
      <c r="H12" s="145"/>
    </row>
    <row r="13" spans="1:15" s="2" customFormat="1" ht="30.85" customHeight="1">
      <c r="A13" s="151"/>
      <c r="B13" s="152" t="s">
        <v>34</v>
      </c>
      <c r="C13" s="152" t="s">
        <v>140</v>
      </c>
      <c r="D13" s="152"/>
      <c r="E13" s="153"/>
      <c r="F13" s="153"/>
      <c r="G13" s="186"/>
      <c r="H13" s="186">
        <v>136.82773591</v>
      </c>
    </row>
    <row r="14" spans="1:15" s="2" customFormat="1" ht="28.55" customHeight="1">
      <c r="A14" s="154"/>
      <c r="B14" s="155" t="s">
        <v>33</v>
      </c>
      <c r="C14" s="155" t="s">
        <v>141</v>
      </c>
      <c r="D14" s="155"/>
      <c r="E14" s="156"/>
      <c r="F14" s="156"/>
      <c r="G14" s="182"/>
      <c r="H14" s="183">
        <v>0</v>
      </c>
      <c r="J14" s="254"/>
      <c r="N14" s="265"/>
    </row>
    <row r="15" spans="1:15" s="2" customFormat="1" ht="34.6" customHeight="1">
      <c r="A15" s="199">
        <v>1</v>
      </c>
      <c r="B15" s="200" t="s">
        <v>294</v>
      </c>
      <c r="C15" s="200" t="s">
        <v>295</v>
      </c>
      <c r="D15" s="200" t="s">
        <v>155</v>
      </c>
      <c r="E15" s="201">
        <f>E16</f>
        <v>75.725000000000009</v>
      </c>
      <c r="F15" s="202"/>
      <c r="G15" s="203"/>
      <c r="H15" s="204">
        <v>0</v>
      </c>
    </row>
    <row r="16" spans="1:15" s="2" customFormat="1" ht="15" hidden="1" customHeight="1">
      <c r="A16" s="199"/>
      <c r="B16" s="200"/>
      <c r="C16" s="205" t="s">
        <v>544</v>
      </c>
      <c r="D16" s="205"/>
      <c r="E16" s="206">
        <f>(11.15+0.5)*(0.5+5.5+0.5)</f>
        <v>75.725000000000009</v>
      </c>
      <c r="F16" s="202"/>
      <c r="G16" s="201"/>
      <c r="H16" s="204"/>
      <c r="M16" s="264"/>
      <c r="N16" s="153"/>
      <c r="O16" s="153"/>
    </row>
    <row r="17" spans="1:15" s="2" customFormat="1" ht="24.05" customHeight="1">
      <c r="A17" s="199">
        <v>2</v>
      </c>
      <c r="B17" s="200" t="s">
        <v>142</v>
      </c>
      <c r="C17" s="200" t="s">
        <v>143</v>
      </c>
      <c r="D17" s="200" t="s">
        <v>144</v>
      </c>
      <c r="E17" s="184">
        <f>E22</f>
        <v>19.216250000000002</v>
      </c>
      <c r="F17" s="207"/>
      <c r="G17" s="184"/>
      <c r="H17" s="204">
        <v>0</v>
      </c>
    </row>
    <row r="18" spans="1:15" s="2" customFormat="1" ht="15" hidden="1" customHeight="1">
      <c r="A18" s="199"/>
      <c r="B18" s="200"/>
      <c r="C18" s="208" t="s">
        <v>545</v>
      </c>
      <c r="D18" s="208"/>
      <c r="E18" s="209"/>
      <c r="F18" s="202"/>
      <c r="G18" s="201"/>
      <c r="H18" s="204"/>
    </row>
    <row r="19" spans="1:15" s="2" customFormat="1" ht="15" hidden="1" customHeight="1">
      <c r="A19" s="199"/>
      <c r="B19" s="200"/>
      <c r="C19" s="210" t="s">
        <v>546</v>
      </c>
      <c r="D19" s="210"/>
      <c r="E19" s="190">
        <f>(11.15+0.5)*(0.5+5.5+0.5)*0.25</f>
        <v>18.931250000000002</v>
      </c>
      <c r="F19" s="202"/>
      <c r="G19" s="201"/>
      <c r="H19" s="204"/>
      <c r="M19" s="264"/>
      <c r="N19" s="153"/>
      <c r="O19" s="153"/>
    </row>
    <row r="20" spans="1:15" s="2" customFormat="1" ht="15" hidden="1" customHeight="1">
      <c r="A20" s="199"/>
      <c r="B20" s="200"/>
      <c r="C20" s="208" t="s">
        <v>547</v>
      </c>
      <c r="D20" s="208"/>
      <c r="E20" s="209"/>
      <c r="F20" s="202"/>
      <c r="G20" s="201"/>
      <c r="H20" s="204"/>
    </row>
    <row r="21" spans="1:15" s="2" customFormat="1" ht="15" hidden="1" customHeight="1">
      <c r="A21" s="199"/>
      <c r="B21" s="200"/>
      <c r="C21" s="210" t="s">
        <v>548</v>
      </c>
      <c r="D21" s="210"/>
      <c r="E21" s="203">
        <f>3*0.95*0.1</f>
        <v>0.28499999999999998</v>
      </c>
      <c r="F21" s="202"/>
      <c r="G21" s="201"/>
      <c r="H21" s="204"/>
      <c r="J21" s="255"/>
    </row>
    <row r="22" spans="1:15" s="2" customFormat="1" ht="15" hidden="1" customHeight="1">
      <c r="A22" s="199"/>
      <c r="B22" s="200"/>
      <c r="C22" s="211" t="s">
        <v>549</v>
      </c>
      <c r="D22" s="211"/>
      <c r="E22" s="212">
        <f>SUM(E19:E21)</f>
        <v>19.216250000000002</v>
      </c>
      <c r="F22" s="202"/>
      <c r="G22" s="201"/>
      <c r="H22" s="204"/>
      <c r="J22" s="255"/>
      <c r="M22" s="264"/>
      <c r="N22" s="186"/>
      <c r="O22" s="186"/>
    </row>
    <row r="23" spans="1:15" s="2" customFormat="1" ht="24.05" customHeight="1">
      <c r="A23" s="199">
        <v>3</v>
      </c>
      <c r="B23" s="200" t="s">
        <v>145</v>
      </c>
      <c r="C23" s="200" t="s">
        <v>146</v>
      </c>
      <c r="D23" s="200" t="s">
        <v>144</v>
      </c>
      <c r="E23" s="184">
        <f>E17</f>
        <v>19.216250000000002</v>
      </c>
      <c r="F23" s="202"/>
      <c r="G23" s="184"/>
      <c r="H23" s="204">
        <v>0</v>
      </c>
      <c r="J23" s="255"/>
    </row>
    <row r="24" spans="1:15" s="2" customFormat="1" ht="13.55" customHeight="1">
      <c r="A24" s="199">
        <v>4</v>
      </c>
      <c r="B24" s="200" t="s">
        <v>296</v>
      </c>
      <c r="C24" s="200" t="s">
        <v>297</v>
      </c>
      <c r="D24" s="200" t="s">
        <v>144</v>
      </c>
      <c r="E24" s="201">
        <f>E27</f>
        <v>10.368</v>
      </c>
      <c r="F24" s="202"/>
      <c r="G24" s="184"/>
      <c r="H24" s="204">
        <v>0</v>
      </c>
      <c r="J24" s="263"/>
    </row>
    <row r="25" spans="1:15" s="2" customFormat="1" ht="13.55" hidden="1" customHeight="1">
      <c r="A25" s="199"/>
      <c r="B25" s="200"/>
      <c r="C25" s="208" t="s">
        <v>550</v>
      </c>
      <c r="D25" s="208"/>
      <c r="E25" s="209"/>
      <c r="F25" s="202"/>
      <c r="G25" s="201"/>
      <c r="H25" s="204"/>
      <c r="J25" s="255"/>
    </row>
    <row r="26" spans="1:15" s="2" customFormat="1" ht="13.55" hidden="1" customHeight="1">
      <c r="A26" s="199"/>
      <c r="B26" s="200"/>
      <c r="C26" s="210" t="s">
        <v>551</v>
      </c>
      <c r="D26" s="210"/>
      <c r="E26" s="213">
        <f>1.2*1.2*(0.8+0.1)*8</f>
        <v>10.368</v>
      </c>
      <c r="F26" s="202"/>
      <c r="G26" s="201"/>
      <c r="H26" s="204"/>
      <c r="J26" s="255"/>
    </row>
    <row r="27" spans="1:15" s="2" customFormat="1" ht="13.55" hidden="1" customHeight="1">
      <c r="A27" s="199"/>
      <c r="B27" s="200"/>
      <c r="C27" s="211" t="s">
        <v>549</v>
      </c>
      <c r="D27" s="211"/>
      <c r="E27" s="214">
        <f>SUM(E26)</f>
        <v>10.368</v>
      </c>
      <c r="F27" s="202"/>
      <c r="G27" s="201"/>
      <c r="H27" s="204"/>
      <c r="J27" s="255"/>
    </row>
    <row r="28" spans="1:15" s="2" customFormat="1" ht="24.05" customHeight="1">
      <c r="A28" s="199">
        <v>5</v>
      </c>
      <c r="B28" s="200" t="s">
        <v>298</v>
      </c>
      <c r="C28" s="200" t="s">
        <v>299</v>
      </c>
      <c r="D28" s="200" t="s">
        <v>144</v>
      </c>
      <c r="E28" s="201">
        <f>E24</f>
        <v>10.368</v>
      </c>
      <c r="F28" s="202"/>
      <c r="G28" s="184"/>
      <c r="H28" s="204">
        <v>0</v>
      </c>
      <c r="J28" s="263"/>
    </row>
    <row r="29" spans="1:15" s="2" customFormat="1" ht="24.05" customHeight="1">
      <c r="A29" s="199">
        <v>6</v>
      </c>
      <c r="B29" s="200" t="s">
        <v>300</v>
      </c>
      <c r="C29" s="200" t="s">
        <v>301</v>
      </c>
      <c r="D29" s="200" t="s">
        <v>144</v>
      </c>
      <c r="E29" s="203">
        <f>E32</f>
        <v>2.9969999999999994</v>
      </c>
      <c r="F29" s="202"/>
      <c r="G29" s="184"/>
      <c r="H29" s="204">
        <v>0</v>
      </c>
      <c r="J29" s="255"/>
    </row>
    <row r="30" spans="1:15" s="2" customFormat="1" ht="15" hidden="1" customHeight="1">
      <c r="A30" s="199"/>
      <c r="B30" s="200"/>
      <c r="C30" s="208" t="s">
        <v>552</v>
      </c>
      <c r="D30" s="208"/>
      <c r="E30" s="209"/>
      <c r="F30" s="202"/>
      <c r="G30" s="201"/>
      <c r="H30" s="204"/>
      <c r="J30" s="255"/>
    </row>
    <row r="31" spans="1:15" s="2" customFormat="1" ht="15" hidden="1" customHeight="1">
      <c r="A31" s="199"/>
      <c r="B31" s="200"/>
      <c r="C31" s="210" t="s">
        <v>553</v>
      </c>
      <c r="D31" s="210"/>
      <c r="E31" s="203">
        <f>(11.15+5.5)*0.6*0.3</f>
        <v>2.9969999999999994</v>
      </c>
      <c r="F31" s="202"/>
      <c r="G31" s="201"/>
      <c r="H31" s="204"/>
      <c r="J31" s="255"/>
    </row>
    <row r="32" spans="1:15" s="2" customFormat="1" ht="15" hidden="1" customHeight="1">
      <c r="A32" s="199"/>
      <c r="B32" s="200"/>
      <c r="C32" s="211" t="s">
        <v>549</v>
      </c>
      <c r="D32" s="211"/>
      <c r="E32" s="215">
        <f>SUM(E31)</f>
        <v>2.9969999999999994</v>
      </c>
      <c r="F32" s="202"/>
      <c r="G32" s="201"/>
      <c r="H32" s="204"/>
      <c r="J32" s="255"/>
    </row>
    <row r="33" spans="1:13" s="2" customFormat="1" ht="24.05" customHeight="1">
      <c r="A33" s="199">
        <v>7</v>
      </c>
      <c r="B33" s="200" t="s">
        <v>302</v>
      </c>
      <c r="C33" s="200" t="s">
        <v>303</v>
      </c>
      <c r="D33" s="200" t="s">
        <v>144</v>
      </c>
      <c r="E33" s="203">
        <v>28.488</v>
      </c>
      <c r="F33" s="202"/>
      <c r="G33" s="184"/>
      <c r="H33" s="204">
        <v>0</v>
      </c>
      <c r="J33" s="263"/>
    </row>
    <row r="34" spans="1:13" s="2" customFormat="1" ht="34.6" customHeight="1">
      <c r="A34" s="199">
        <v>8</v>
      </c>
      <c r="B34" s="200" t="s">
        <v>304</v>
      </c>
      <c r="C34" s="200" t="s">
        <v>305</v>
      </c>
      <c r="D34" s="200" t="s">
        <v>144</v>
      </c>
      <c r="E34" s="203">
        <v>543.29600000000005</v>
      </c>
      <c r="F34" s="202"/>
      <c r="G34" s="184"/>
      <c r="H34" s="204">
        <v>0</v>
      </c>
      <c r="J34" s="263"/>
    </row>
    <row r="35" spans="1:13" s="2" customFormat="1" ht="13.55" customHeight="1">
      <c r="A35" s="199">
        <v>9</v>
      </c>
      <c r="B35" s="200" t="s">
        <v>306</v>
      </c>
      <c r="C35" s="200" t="s">
        <v>307</v>
      </c>
      <c r="D35" s="200" t="s">
        <v>144</v>
      </c>
      <c r="E35" s="203">
        <f>E33</f>
        <v>28.488</v>
      </c>
      <c r="F35" s="202"/>
      <c r="G35" s="184"/>
      <c r="H35" s="204">
        <v>0</v>
      </c>
      <c r="J35" s="263"/>
    </row>
    <row r="36" spans="1:13" s="2" customFormat="1" ht="24.05" customHeight="1">
      <c r="A36" s="199">
        <v>10</v>
      </c>
      <c r="B36" s="200" t="s">
        <v>308</v>
      </c>
      <c r="C36" s="200" t="s">
        <v>309</v>
      </c>
      <c r="D36" s="200" t="s">
        <v>169</v>
      </c>
      <c r="E36" s="203">
        <f>E35*1.3</f>
        <v>37.034399999999998</v>
      </c>
      <c r="F36" s="202"/>
      <c r="G36" s="184"/>
      <c r="H36" s="204">
        <v>0</v>
      </c>
      <c r="J36" s="255"/>
    </row>
    <row r="37" spans="1:13" s="2" customFormat="1" ht="28.55" customHeight="1">
      <c r="A37" s="154"/>
      <c r="B37" s="155" t="s">
        <v>40</v>
      </c>
      <c r="C37" s="155" t="s">
        <v>156</v>
      </c>
      <c r="D37" s="155"/>
      <c r="E37" s="183"/>
      <c r="F37" s="181"/>
      <c r="G37" s="183"/>
      <c r="H37" s="156">
        <v>39.461415299999999</v>
      </c>
      <c r="J37" s="255"/>
    </row>
    <row r="38" spans="1:13" s="2" customFormat="1" ht="13.55" customHeight="1">
      <c r="A38" s="199">
        <v>11</v>
      </c>
      <c r="B38" s="200" t="s">
        <v>157</v>
      </c>
      <c r="C38" s="200" t="s">
        <v>158</v>
      </c>
      <c r="D38" s="200" t="s">
        <v>144</v>
      </c>
      <c r="E38" s="203">
        <f>E41</f>
        <v>1.1519999999999999</v>
      </c>
      <c r="F38" s="202"/>
      <c r="G38" s="184"/>
      <c r="H38" s="202">
        <v>3.8683008000000001</v>
      </c>
      <c r="J38" s="263"/>
    </row>
    <row r="39" spans="1:13" s="2" customFormat="1" ht="14.25" hidden="1" customHeight="1">
      <c r="A39" s="199"/>
      <c r="B39" s="200"/>
      <c r="C39" s="208" t="s">
        <v>554</v>
      </c>
      <c r="D39" s="208"/>
      <c r="E39" s="203"/>
      <c r="F39" s="202"/>
      <c r="G39" s="201"/>
      <c r="H39" s="202"/>
      <c r="J39" s="255"/>
    </row>
    <row r="40" spans="1:13" s="2" customFormat="1" ht="14.25" hidden="1" customHeight="1">
      <c r="A40" s="199"/>
      <c r="B40" s="200"/>
      <c r="C40" s="210" t="s">
        <v>555</v>
      </c>
      <c r="D40" s="216"/>
      <c r="E40" s="203">
        <f>1.2*1.2*0.1*8</f>
        <v>1.1519999999999999</v>
      </c>
      <c r="F40" s="202"/>
      <c r="G40" s="201"/>
      <c r="H40" s="202"/>
      <c r="J40" s="255"/>
    </row>
    <row r="41" spans="1:13" s="2" customFormat="1" ht="14.25" hidden="1" customHeight="1">
      <c r="A41" s="199"/>
      <c r="B41" s="200"/>
      <c r="C41" s="211" t="s">
        <v>549</v>
      </c>
      <c r="D41" s="211"/>
      <c r="E41" s="215">
        <f>SUM(E40)</f>
        <v>1.1519999999999999</v>
      </c>
      <c r="F41" s="202"/>
      <c r="G41" s="201"/>
      <c r="H41" s="202"/>
      <c r="J41" s="255"/>
    </row>
    <row r="42" spans="1:13" s="2" customFormat="1" ht="24.05" customHeight="1">
      <c r="A42" s="199">
        <v>12</v>
      </c>
      <c r="B42" s="200" t="s">
        <v>159</v>
      </c>
      <c r="C42" s="200" t="s">
        <v>160</v>
      </c>
      <c r="D42" s="200" t="s">
        <v>144</v>
      </c>
      <c r="E42" s="201">
        <v>0.34200000000000003</v>
      </c>
      <c r="F42" s="202"/>
      <c r="G42" s="184"/>
      <c r="H42" s="202">
        <v>0.70794000000000001</v>
      </c>
      <c r="J42" s="263"/>
    </row>
    <row r="43" spans="1:13" s="2" customFormat="1" ht="24.05" customHeight="1">
      <c r="A43" s="199">
        <v>13</v>
      </c>
      <c r="B43" s="200" t="s">
        <v>161</v>
      </c>
      <c r="C43" s="200" t="s">
        <v>162</v>
      </c>
      <c r="D43" s="200" t="s">
        <v>144</v>
      </c>
      <c r="E43" s="201">
        <v>0.34200000000000003</v>
      </c>
      <c r="F43" s="202"/>
      <c r="G43" s="184"/>
      <c r="H43" s="202">
        <v>0.75273858000000005</v>
      </c>
      <c r="J43" s="263"/>
    </row>
    <row r="44" spans="1:13" s="2" customFormat="1" ht="13.55" customHeight="1">
      <c r="A44" s="199">
        <v>14</v>
      </c>
      <c r="B44" s="200" t="s">
        <v>163</v>
      </c>
      <c r="C44" s="200" t="s">
        <v>164</v>
      </c>
      <c r="D44" s="200" t="s">
        <v>155</v>
      </c>
      <c r="E44" s="201">
        <v>0.94799999999999995</v>
      </c>
      <c r="F44" s="202"/>
      <c r="G44" s="184"/>
      <c r="H44" s="202">
        <v>3.8583599999999999E-3</v>
      </c>
      <c r="J44" s="263"/>
      <c r="M44" s="266"/>
    </row>
    <row r="45" spans="1:13" s="2" customFormat="1" ht="13.55" customHeight="1">
      <c r="A45" s="199">
        <v>15</v>
      </c>
      <c r="B45" s="200" t="s">
        <v>165</v>
      </c>
      <c r="C45" s="200" t="s">
        <v>166</v>
      </c>
      <c r="D45" s="200" t="s">
        <v>155</v>
      </c>
      <c r="E45" s="201">
        <v>0.94799999999999995</v>
      </c>
      <c r="F45" s="202"/>
      <c r="G45" s="184"/>
      <c r="H45" s="202">
        <v>0</v>
      </c>
      <c r="J45" s="263"/>
    </row>
    <row r="46" spans="1:13" s="2" customFormat="1" ht="13.55" customHeight="1">
      <c r="A46" s="199">
        <v>16</v>
      </c>
      <c r="B46" s="200" t="s">
        <v>167</v>
      </c>
      <c r="C46" s="200" t="s">
        <v>168</v>
      </c>
      <c r="D46" s="200" t="s">
        <v>169</v>
      </c>
      <c r="E46" s="201">
        <v>1.0999999999999999E-2</v>
      </c>
      <c r="F46" s="202"/>
      <c r="G46" s="184"/>
      <c r="H46" s="202">
        <v>1.3232560000000001E-2</v>
      </c>
      <c r="J46" s="263"/>
    </row>
    <row r="47" spans="1:13" s="2" customFormat="1" ht="13.55" customHeight="1">
      <c r="A47" s="199">
        <v>17</v>
      </c>
      <c r="B47" s="200" t="s">
        <v>310</v>
      </c>
      <c r="C47" s="200" t="s">
        <v>311</v>
      </c>
      <c r="D47" s="200" t="s">
        <v>144</v>
      </c>
      <c r="E47" s="184">
        <f>E51</f>
        <v>9.5385599999999986</v>
      </c>
      <c r="F47" s="202"/>
      <c r="G47" s="184"/>
      <c r="H47" s="202">
        <v>34.115344999999998</v>
      </c>
      <c r="J47" s="263"/>
    </row>
    <row r="48" spans="1:13" s="2" customFormat="1" ht="13.55" hidden="1" customHeight="1">
      <c r="A48" s="169"/>
      <c r="B48" s="173"/>
      <c r="C48" s="171" t="s">
        <v>556</v>
      </c>
      <c r="D48" s="171"/>
      <c r="E48" s="188"/>
      <c r="F48" s="180"/>
      <c r="G48" s="180"/>
      <c r="H48" s="180"/>
      <c r="J48" s="255"/>
    </row>
    <row r="49" spans="1:10" s="2" customFormat="1" ht="13.55" hidden="1" customHeight="1">
      <c r="A49" s="169"/>
      <c r="B49" s="173"/>
      <c r="C49" s="171" t="s">
        <v>557</v>
      </c>
      <c r="D49" s="171"/>
      <c r="E49" s="188"/>
      <c r="F49" s="180"/>
      <c r="G49" s="180"/>
      <c r="H49" s="180"/>
      <c r="J49" s="255"/>
    </row>
    <row r="50" spans="1:10" s="2" customFormat="1" ht="13.55" hidden="1" customHeight="1">
      <c r="A50" s="169"/>
      <c r="B50" s="173"/>
      <c r="C50" s="170" t="s">
        <v>558</v>
      </c>
      <c r="D50" s="170"/>
      <c r="E50" s="187">
        <f>1.2*1.2*0.8*8*1.035</f>
        <v>9.5385599999999986</v>
      </c>
      <c r="F50" s="180"/>
      <c r="G50" s="180"/>
      <c r="H50" s="180"/>
      <c r="J50" s="255"/>
    </row>
    <row r="51" spans="1:10" s="2" customFormat="1" ht="13.55" hidden="1" customHeight="1">
      <c r="A51" s="169"/>
      <c r="B51" s="173"/>
      <c r="C51" s="172" t="s">
        <v>549</v>
      </c>
      <c r="D51" s="172"/>
      <c r="E51" s="189">
        <f>SUM(E50)</f>
        <v>9.5385599999999986</v>
      </c>
      <c r="F51" s="180"/>
      <c r="G51" s="180"/>
      <c r="H51" s="180"/>
      <c r="J51" s="255"/>
    </row>
    <row r="52" spans="1:10" s="2" customFormat="1" ht="28.55" customHeight="1">
      <c r="A52" s="154"/>
      <c r="B52" s="155" t="s">
        <v>46</v>
      </c>
      <c r="C52" s="155" t="s">
        <v>172</v>
      </c>
      <c r="D52" s="155"/>
      <c r="E52" s="183"/>
      <c r="F52" s="183"/>
      <c r="G52" s="183"/>
      <c r="H52" s="183">
        <v>7.7748158199999997</v>
      </c>
      <c r="J52" s="255"/>
    </row>
    <row r="53" spans="1:10" s="2" customFormat="1" ht="24.05" customHeight="1">
      <c r="A53" s="199">
        <v>18</v>
      </c>
      <c r="B53" s="200" t="s">
        <v>312</v>
      </c>
      <c r="C53" s="200" t="s">
        <v>313</v>
      </c>
      <c r="D53" s="200" t="s">
        <v>144</v>
      </c>
      <c r="E53" s="217">
        <v>0.75</v>
      </c>
      <c r="F53" s="217"/>
      <c r="G53" s="217"/>
      <c r="H53" s="202">
        <v>1.61469</v>
      </c>
      <c r="J53" s="263"/>
    </row>
    <row r="54" spans="1:10" s="2" customFormat="1" ht="24.05" customHeight="1">
      <c r="A54" s="199">
        <v>19</v>
      </c>
      <c r="B54" s="200" t="s">
        <v>314</v>
      </c>
      <c r="C54" s="200" t="s">
        <v>315</v>
      </c>
      <c r="D54" s="200" t="s">
        <v>144</v>
      </c>
      <c r="E54" s="190">
        <f>E60</f>
        <v>1.5625</v>
      </c>
      <c r="F54" s="217"/>
      <c r="G54" s="190"/>
      <c r="H54" s="202">
        <v>5.7877309199999996</v>
      </c>
      <c r="J54" s="255"/>
    </row>
    <row r="55" spans="1:10" s="2" customFormat="1" ht="15" hidden="1" customHeight="1">
      <c r="A55" s="199"/>
      <c r="B55" s="200"/>
      <c r="C55" s="208" t="s">
        <v>559</v>
      </c>
      <c r="D55" s="208"/>
      <c r="E55" s="218"/>
      <c r="F55" s="218"/>
      <c r="G55" s="217"/>
      <c r="H55" s="202"/>
    </row>
    <row r="56" spans="1:10" s="2" customFormat="1" ht="15" hidden="1" customHeight="1">
      <c r="A56" s="199"/>
      <c r="B56" s="200"/>
      <c r="C56" s="208" t="s">
        <v>560</v>
      </c>
      <c r="D56" s="208"/>
      <c r="E56" s="218"/>
      <c r="F56" s="218"/>
      <c r="G56" s="217"/>
      <c r="H56" s="202"/>
    </row>
    <row r="57" spans="1:10" s="2" customFormat="1" ht="15" hidden="1" customHeight="1">
      <c r="A57" s="199"/>
      <c r="B57" s="200"/>
      <c r="C57" s="210" t="s">
        <v>563</v>
      </c>
      <c r="D57" s="216"/>
      <c r="E57" s="190">
        <f>0.25*0.25*2.75*4</f>
        <v>0.6875</v>
      </c>
      <c r="F57" s="218"/>
      <c r="G57" s="217"/>
      <c r="H57" s="202"/>
    </row>
    <row r="58" spans="1:10" s="2" customFormat="1" ht="15" hidden="1" customHeight="1">
      <c r="A58" s="199"/>
      <c r="B58" s="200"/>
      <c r="C58" s="208" t="s">
        <v>561</v>
      </c>
      <c r="D58" s="208"/>
      <c r="E58" s="218"/>
      <c r="F58" s="219"/>
      <c r="G58" s="217"/>
      <c r="H58" s="202"/>
    </row>
    <row r="59" spans="1:10" s="2" customFormat="1" ht="15" hidden="1" customHeight="1">
      <c r="A59" s="199"/>
      <c r="B59" s="200"/>
      <c r="C59" s="210" t="s">
        <v>562</v>
      </c>
      <c r="D59" s="216"/>
      <c r="E59" s="220">
        <f>0.25*0.25*3.5*4</f>
        <v>0.875</v>
      </c>
      <c r="F59" s="219"/>
      <c r="G59" s="217"/>
      <c r="H59" s="202"/>
    </row>
    <row r="60" spans="1:10" s="2" customFormat="1" ht="15" hidden="1" customHeight="1">
      <c r="A60" s="199"/>
      <c r="B60" s="200"/>
      <c r="C60" s="211" t="s">
        <v>549</v>
      </c>
      <c r="D60" s="211"/>
      <c r="E60" s="190">
        <f>SUM(E57:E59)</f>
        <v>1.5625</v>
      </c>
      <c r="F60" s="217"/>
      <c r="G60" s="217"/>
      <c r="H60" s="202"/>
    </row>
    <row r="61" spans="1:10" s="2" customFormat="1" ht="13.55" customHeight="1">
      <c r="A61" s="199">
        <v>20</v>
      </c>
      <c r="B61" s="200" t="s">
        <v>316</v>
      </c>
      <c r="C61" s="200" t="s">
        <v>317</v>
      </c>
      <c r="D61" s="200" t="s">
        <v>169</v>
      </c>
      <c r="E61" s="220">
        <v>0.24299999999999999</v>
      </c>
      <c r="F61" s="217"/>
      <c r="G61" s="190"/>
      <c r="H61" s="202">
        <v>0.37239489999999997</v>
      </c>
    </row>
    <row r="62" spans="1:10" s="2" customFormat="1" ht="28.55" customHeight="1">
      <c r="A62" s="154"/>
      <c r="B62" s="155" t="s">
        <v>56</v>
      </c>
      <c r="C62" s="155" t="s">
        <v>318</v>
      </c>
      <c r="D62" s="155"/>
      <c r="E62" s="183"/>
      <c r="F62" s="183"/>
      <c r="G62" s="183"/>
      <c r="H62" s="183">
        <v>79.619313230000003</v>
      </c>
    </row>
    <row r="63" spans="1:10" s="2" customFormat="1" ht="24.05" customHeight="1">
      <c r="A63" s="199">
        <v>21</v>
      </c>
      <c r="B63" s="200" t="s">
        <v>319</v>
      </c>
      <c r="C63" s="200" t="s">
        <v>320</v>
      </c>
      <c r="D63" s="200" t="s">
        <v>155</v>
      </c>
      <c r="E63" s="217">
        <f>E68</f>
        <v>58.475000000000001</v>
      </c>
      <c r="F63" s="217"/>
      <c r="G63" s="190"/>
      <c r="H63" s="202">
        <v>43.186397229999997</v>
      </c>
    </row>
    <row r="64" spans="1:10" s="2" customFormat="1" ht="15" hidden="1" customHeight="1">
      <c r="A64" s="199"/>
      <c r="B64" s="200"/>
      <c r="C64" s="208" t="s">
        <v>564</v>
      </c>
      <c r="D64" s="208"/>
      <c r="E64" s="218"/>
      <c r="F64" s="217"/>
      <c r="G64" s="217"/>
      <c r="H64" s="202"/>
    </row>
    <row r="65" spans="1:8" s="2" customFormat="1" ht="15" hidden="1" customHeight="1">
      <c r="A65" s="199"/>
      <c r="B65" s="200"/>
      <c r="C65" s="210" t="s">
        <v>565</v>
      </c>
      <c r="D65" s="210"/>
      <c r="E65" s="219">
        <v>61.325000000000003</v>
      </c>
      <c r="F65" s="217"/>
      <c r="G65" s="217"/>
      <c r="H65" s="202"/>
    </row>
    <row r="66" spans="1:8" s="2" customFormat="1" ht="15" hidden="1" customHeight="1">
      <c r="A66" s="199"/>
      <c r="B66" s="200"/>
      <c r="C66" s="208" t="s">
        <v>566</v>
      </c>
      <c r="D66" s="208"/>
      <c r="E66" s="218"/>
      <c r="F66" s="217"/>
      <c r="G66" s="217"/>
      <c r="H66" s="202"/>
    </row>
    <row r="67" spans="1:8" s="2" customFormat="1" ht="15" hidden="1" customHeight="1">
      <c r="A67" s="199"/>
      <c r="B67" s="200"/>
      <c r="C67" s="210" t="s">
        <v>567</v>
      </c>
      <c r="D67" s="210"/>
      <c r="E67" s="219">
        <v>-2.85</v>
      </c>
      <c r="F67" s="217"/>
      <c r="G67" s="217"/>
      <c r="H67" s="202"/>
    </row>
    <row r="68" spans="1:8" s="2" customFormat="1" ht="15" hidden="1" customHeight="1">
      <c r="A68" s="199"/>
      <c r="B68" s="200"/>
      <c r="C68" s="211" t="s">
        <v>549</v>
      </c>
      <c r="D68" s="211"/>
      <c r="E68" s="221">
        <f>SUM(E65:E67)</f>
        <v>58.475000000000001</v>
      </c>
      <c r="F68" s="217"/>
      <c r="G68" s="217"/>
      <c r="H68" s="202"/>
    </row>
    <row r="69" spans="1:8" s="2" customFormat="1" ht="13.55" customHeight="1">
      <c r="A69" s="199">
        <v>22</v>
      </c>
      <c r="B69" s="200" t="s">
        <v>321</v>
      </c>
      <c r="C69" s="200" t="s">
        <v>322</v>
      </c>
      <c r="D69" s="200" t="s">
        <v>155</v>
      </c>
      <c r="E69" s="217">
        <f>E72</f>
        <v>61.325000000000003</v>
      </c>
      <c r="F69" s="217"/>
      <c r="G69" s="190"/>
      <c r="H69" s="202">
        <v>16.250416000000001</v>
      </c>
    </row>
    <row r="70" spans="1:8" s="2" customFormat="1" ht="13.55" hidden="1" customHeight="1">
      <c r="A70" s="199"/>
      <c r="B70" s="200"/>
      <c r="C70" s="208" t="s">
        <v>568</v>
      </c>
      <c r="D70" s="208"/>
      <c r="E70" s="218"/>
      <c r="F70" s="217"/>
      <c r="G70" s="217"/>
      <c r="H70" s="202"/>
    </row>
    <row r="71" spans="1:8" s="2" customFormat="1" ht="13.55" hidden="1" customHeight="1">
      <c r="A71" s="199"/>
      <c r="B71" s="200"/>
      <c r="C71" s="210" t="s">
        <v>565</v>
      </c>
      <c r="D71" s="210"/>
      <c r="E71" s="219">
        <f>11.15*5.5</f>
        <v>61.325000000000003</v>
      </c>
      <c r="F71" s="217"/>
      <c r="G71" s="217"/>
      <c r="H71" s="202"/>
    </row>
    <row r="72" spans="1:8" s="2" customFormat="1" ht="13.55" hidden="1" customHeight="1">
      <c r="A72" s="199"/>
      <c r="B72" s="200"/>
      <c r="C72" s="211" t="s">
        <v>549</v>
      </c>
      <c r="D72" s="211"/>
      <c r="E72" s="217">
        <f>SUM(E71)</f>
        <v>61.325000000000003</v>
      </c>
      <c r="F72" s="217"/>
      <c r="G72" s="217"/>
      <c r="H72" s="202"/>
    </row>
    <row r="73" spans="1:8" s="2" customFormat="1" ht="13.55" customHeight="1">
      <c r="A73" s="222">
        <v>23</v>
      </c>
      <c r="B73" s="223" t="s">
        <v>323</v>
      </c>
      <c r="C73" s="223" t="s">
        <v>324</v>
      </c>
      <c r="D73" s="223" t="s">
        <v>155</v>
      </c>
      <c r="E73" s="245">
        <f>E69*1.07</f>
        <v>65.617750000000001</v>
      </c>
      <c r="F73" s="224"/>
      <c r="G73" s="242"/>
      <c r="H73" s="225">
        <v>20.182500000000001</v>
      </c>
    </row>
    <row r="74" spans="1:8" s="2" customFormat="1" ht="28.55" customHeight="1">
      <c r="A74" s="154"/>
      <c r="B74" s="155" t="s">
        <v>60</v>
      </c>
      <c r="C74" s="155" t="s">
        <v>218</v>
      </c>
      <c r="D74" s="155"/>
      <c r="E74" s="183"/>
      <c r="F74" s="183"/>
      <c r="G74" s="183"/>
      <c r="H74" s="183">
        <v>4.5178000000000003E-2</v>
      </c>
    </row>
    <row r="75" spans="1:8" s="2" customFormat="1" ht="24.05" customHeight="1">
      <c r="A75" s="157">
        <v>24</v>
      </c>
      <c r="B75" s="158" t="s">
        <v>219</v>
      </c>
      <c r="C75" s="158" t="s">
        <v>220</v>
      </c>
      <c r="D75" s="158" t="s">
        <v>155</v>
      </c>
      <c r="E75" s="176">
        <v>4.9000000000000004</v>
      </c>
      <c r="F75" s="176"/>
      <c r="G75" s="176"/>
      <c r="H75" s="176">
        <v>1.4896E-2</v>
      </c>
    </row>
    <row r="76" spans="1:8" s="2" customFormat="1" ht="24.05" customHeight="1">
      <c r="A76" s="157">
        <v>25</v>
      </c>
      <c r="B76" s="158" t="s">
        <v>221</v>
      </c>
      <c r="C76" s="158" t="s">
        <v>222</v>
      </c>
      <c r="D76" s="158" t="s">
        <v>155</v>
      </c>
      <c r="E76" s="176">
        <v>4.9000000000000004</v>
      </c>
      <c r="F76" s="176"/>
      <c r="G76" s="176"/>
      <c r="H76" s="176">
        <v>2.0579999999999999E-3</v>
      </c>
    </row>
    <row r="77" spans="1:8" s="2" customFormat="1" ht="24.05" customHeight="1">
      <c r="A77" s="157">
        <v>26</v>
      </c>
      <c r="B77" s="158" t="s">
        <v>223</v>
      </c>
      <c r="C77" s="158" t="s">
        <v>224</v>
      </c>
      <c r="D77" s="158" t="s">
        <v>155</v>
      </c>
      <c r="E77" s="176">
        <v>4.9000000000000004</v>
      </c>
      <c r="F77" s="176"/>
      <c r="G77" s="176"/>
      <c r="H77" s="176">
        <v>2.8223999999999999E-2</v>
      </c>
    </row>
    <row r="78" spans="1:8" s="2" customFormat="1" ht="28.55" customHeight="1">
      <c r="A78" s="154"/>
      <c r="B78" s="155" t="s">
        <v>42</v>
      </c>
      <c r="C78" s="155" t="s">
        <v>248</v>
      </c>
      <c r="D78" s="155"/>
      <c r="E78" s="183"/>
      <c r="F78" s="183"/>
      <c r="G78" s="183"/>
      <c r="H78" s="183">
        <v>9.9270135600000007</v>
      </c>
    </row>
    <row r="79" spans="1:8" s="2" customFormat="1" ht="24.05" customHeight="1">
      <c r="A79" s="199">
        <v>27</v>
      </c>
      <c r="B79" s="200" t="s">
        <v>325</v>
      </c>
      <c r="C79" s="200" t="s">
        <v>326</v>
      </c>
      <c r="D79" s="200" t="s">
        <v>327</v>
      </c>
      <c r="E79" s="217">
        <f>E82</f>
        <v>33.299999999999997</v>
      </c>
      <c r="F79" s="217"/>
      <c r="G79" s="190"/>
      <c r="H79" s="202">
        <v>7.7854349999999997</v>
      </c>
    </row>
    <row r="80" spans="1:8" s="2" customFormat="1" ht="15" hidden="1" customHeight="1">
      <c r="A80" s="199"/>
      <c r="B80" s="200"/>
      <c r="C80" s="208" t="s">
        <v>569</v>
      </c>
      <c r="D80" s="208"/>
      <c r="E80" s="218"/>
      <c r="F80" s="217"/>
      <c r="G80" s="217"/>
      <c r="H80" s="202"/>
    </row>
    <row r="81" spans="1:16" s="2" customFormat="1" ht="15" hidden="1" customHeight="1">
      <c r="A81" s="199"/>
      <c r="B81" s="200"/>
      <c r="C81" s="210" t="s">
        <v>570</v>
      </c>
      <c r="D81" s="210"/>
      <c r="E81" s="220">
        <f>11.15+5.5+11.15+5.5</f>
        <v>33.299999999999997</v>
      </c>
      <c r="F81" s="217"/>
      <c r="G81" s="217"/>
      <c r="H81" s="202"/>
    </row>
    <row r="82" spans="1:16" s="2" customFormat="1" ht="15" hidden="1" customHeight="1">
      <c r="A82" s="199"/>
      <c r="B82" s="200"/>
      <c r="C82" s="211" t="s">
        <v>549</v>
      </c>
      <c r="D82" s="211"/>
      <c r="E82" s="226">
        <f>SUM(E81)</f>
        <v>33.299999999999997</v>
      </c>
      <c r="F82" s="217"/>
      <c r="G82" s="217"/>
      <c r="H82" s="202"/>
    </row>
    <row r="83" spans="1:16" s="2" customFormat="1" ht="13.55" customHeight="1">
      <c r="A83" s="222">
        <v>28</v>
      </c>
      <c r="B83" s="223" t="s">
        <v>328</v>
      </c>
      <c r="C83" s="223" t="s">
        <v>329</v>
      </c>
      <c r="D83" s="223" t="s">
        <v>231</v>
      </c>
      <c r="E83" s="245">
        <f>E79*1.01</f>
        <v>33.632999999999996</v>
      </c>
      <c r="F83" s="224"/>
      <c r="G83" s="242"/>
      <c r="H83" s="225">
        <v>1.863</v>
      </c>
    </row>
    <row r="84" spans="1:16" s="2" customFormat="1" ht="24.05" customHeight="1">
      <c r="A84" s="199">
        <v>29</v>
      </c>
      <c r="B84" s="200" t="s">
        <v>330</v>
      </c>
      <c r="C84" s="200" t="s">
        <v>331</v>
      </c>
      <c r="D84" s="200" t="s">
        <v>155</v>
      </c>
      <c r="E84" s="220">
        <f>E90</f>
        <v>61.325000000000003</v>
      </c>
      <c r="F84" s="217"/>
      <c r="G84" s="190"/>
      <c r="H84" s="202">
        <v>0.27857855999999998</v>
      </c>
    </row>
    <row r="85" spans="1:16" s="2" customFormat="1" ht="24.05" hidden="1" customHeight="1">
      <c r="A85" s="169"/>
      <c r="B85" s="173"/>
      <c r="C85" s="173"/>
      <c r="D85" s="173"/>
      <c r="E85" s="298"/>
      <c r="F85" s="192"/>
      <c r="G85" s="299"/>
      <c r="H85" s="180"/>
    </row>
    <row r="86" spans="1:16" s="2" customFormat="1" ht="24.05" hidden="1" customHeight="1">
      <c r="A86" s="169"/>
      <c r="B86" s="173"/>
      <c r="C86" s="173"/>
      <c r="D86" s="173"/>
      <c r="E86" s="298"/>
      <c r="F86" s="192"/>
      <c r="G86" s="299"/>
      <c r="H86" s="180"/>
    </row>
    <row r="87" spans="1:16" s="2" customFormat="1" ht="24.05" hidden="1" customHeight="1">
      <c r="A87" s="169"/>
      <c r="B87" s="173"/>
      <c r="C87" s="173"/>
      <c r="D87" s="173"/>
      <c r="E87" s="298"/>
      <c r="F87" s="192"/>
      <c r="G87" s="299"/>
      <c r="H87" s="180"/>
    </row>
    <row r="88" spans="1:16" s="2" customFormat="1" ht="15" hidden="1" customHeight="1">
      <c r="A88" s="169"/>
      <c r="B88" s="173"/>
      <c r="C88" s="171" t="s">
        <v>571</v>
      </c>
      <c r="D88" s="171"/>
      <c r="E88" s="191"/>
      <c r="F88" s="192"/>
      <c r="G88" s="192"/>
      <c r="H88" s="180"/>
    </row>
    <row r="89" spans="1:16" s="2" customFormat="1" ht="15" hidden="1" customHeight="1">
      <c r="A89" s="169"/>
      <c r="B89" s="173"/>
      <c r="C89" s="170" t="s">
        <v>572</v>
      </c>
      <c r="D89" s="170"/>
      <c r="E89" s="191">
        <f>5.5*11.15</f>
        <v>61.325000000000003</v>
      </c>
      <c r="F89" s="192"/>
      <c r="G89" s="192"/>
      <c r="H89" s="180"/>
    </row>
    <row r="90" spans="1:16" s="2" customFormat="1" ht="15" hidden="1" customHeight="1">
      <c r="A90" s="169"/>
      <c r="B90" s="173"/>
      <c r="C90" s="172" t="s">
        <v>549</v>
      </c>
      <c r="D90" s="172"/>
      <c r="E90" s="193">
        <f>SUM(E89)</f>
        <v>61.325000000000003</v>
      </c>
      <c r="F90" s="192"/>
      <c r="G90" s="192"/>
      <c r="H90" s="180"/>
    </row>
    <row r="91" spans="1:16" s="2" customFormat="1" ht="28.55" customHeight="1">
      <c r="A91" s="154"/>
      <c r="B91" s="155" t="s">
        <v>251</v>
      </c>
      <c r="C91" s="155" t="s">
        <v>252</v>
      </c>
      <c r="D91" s="155"/>
      <c r="E91" s="194"/>
      <c r="F91" s="194"/>
      <c r="G91" s="183"/>
      <c r="H91" s="183">
        <v>0</v>
      </c>
    </row>
    <row r="92" spans="1:16" s="2" customFormat="1" ht="24.05" customHeight="1">
      <c r="A92" s="157">
        <v>30</v>
      </c>
      <c r="B92" s="158" t="s">
        <v>332</v>
      </c>
      <c r="C92" s="158" t="s">
        <v>333</v>
      </c>
      <c r="D92" s="227" t="s">
        <v>169</v>
      </c>
      <c r="E92" s="220">
        <v>76.828000000000003</v>
      </c>
      <c r="F92" s="228"/>
      <c r="G92" s="190"/>
      <c r="H92" s="176">
        <v>0</v>
      </c>
      <c r="O92" s="265"/>
    </row>
    <row r="93" spans="1:16" s="2" customFormat="1" ht="30.85" customHeight="1">
      <c r="A93" s="151"/>
      <c r="B93" s="152" t="s">
        <v>47</v>
      </c>
      <c r="C93" s="152" t="s">
        <v>255</v>
      </c>
      <c r="D93" s="152"/>
      <c r="E93" s="186"/>
      <c r="F93" s="186"/>
      <c r="G93" s="186"/>
      <c r="H93" s="186">
        <v>17.318209939999999</v>
      </c>
      <c r="N93" s="264"/>
      <c r="O93" s="153"/>
      <c r="P93" s="153"/>
    </row>
    <row r="94" spans="1:16" s="2" customFormat="1" ht="28.55" customHeight="1">
      <c r="A94" s="154"/>
      <c r="B94" s="155" t="s">
        <v>256</v>
      </c>
      <c r="C94" s="155" t="s">
        <v>257</v>
      </c>
      <c r="D94" s="155"/>
      <c r="E94" s="183"/>
      <c r="F94" s="183"/>
      <c r="G94" s="183"/>
      <c r="H94" s="183">
        <v>9.1412500000000001E-3</v>
      </c>
      <c r="N94" s="264"/>
      <c r="O94" s="153"/>
      <c r="P94" s="153"/>
    </row>
    <row r="95" spans="1:16" s="2" customFormat="1" ht="24.05" customHeight="1">
      <c r="A95" s="157">
        <v>31</v>
      </c>
      <c r="B95" s="158" t="s">
        <v>258</v>
      </c>
      <c r="C95" s="158" t="s">
        <v>259</v>
      </c>
      <c r="D95" s="158" t="s">
        <v>155</v>
      </c>
      <c r="E95" s="176">
        <v>1.5</v>
      </c>
      <c r="F95" s="176"/>
      <c r="G95" s="176"/>
      <c r="H95" s="176">
        <v>0</v>
      </c>
    </row>
    <row r="96" spans="1:16" s="2" customFormat="1" ht="13.55" customHeight="1">
      <c r="A96" s="160">
        <v>32</v>
      </c>
      <c r="B96" s="161" t="s">
        <v>260</v>
      </c>
      <c r="C96" s="161" t="s">
        <v>261</v>
      </c>
      <c r="D96" s="161" t="s">
        <v>169</v>
      </c>
      <c r="E96" s="179">
        <v>1E-3</v>
      </c>
      <c r="F96" s="179"/>
      <c r="G96" s="179"/>
      <c r="H96" s="179">
        <v>1E-3</v>
      </c>
    </row>
    <row r="97" spans="1:8" s="2" customFormat="1" ht="24.05" customHeight="1">
      <c r="A97" s="157">
        <v>33</v>
      </c>
      <c r="B97" s="158" t="s">
        <v>262</v>
      </c>
      <c r="C97" s="158" t="s">
        <v>263</v>
      </c>
      <c r="D97" s="158" t="s">
        <v>155</v>
      </c>
      <c r="E97" s="176">
        <v>1.5</v>
      </c>
      <c r="F97" s="176"/>
      <c r="G97" s="176"/>
      <c r="H97" s="176">
        <v>8.0999999999999996E-4</v>
      </c>
    </row>
    <row r="98" spans="1:8" s="2" customFormat="1" ht="24.05" customHeight="1">
      <c r="A98" s="160">
        <v>34</v>
      </c>
      <c r="B98" s="161" t="s">
        <v>264</v>
      </c>
      <c r="C98" s="161" t="s">
        <v>265</v>
      </c>
      <c r="D98" s="161" t="s">
        <v>155</v>
      </c>
      <c r="E98" s="179">
        <v>1.7250000000000001</v>
      </c>
      <c r="F98" s="179"/>
      <c r="G98" s="179"/>
      <c r="H98" s="179">
        <v>7.3312500000000001E-3</v>
      </c>
    </row>
    <row r="99" spans="1:8" s="2" customFormat="1" ht="28.55" customHeight="1">
      <c r="A99" s="154"/>
      <c r="B99" s="155" t="s">
        <v>334</v>
      </c>
      <c r="C99" s="155" t="s">
        <v>335</v>
      </c>
      <c r="D99" s="155"/>
      <c r="E99" s="183"/>
      <c r="F99" s="183"/>
      <c r="G99" s="183"/>
      <c r="H99" s="183">
        <v>6.0299999999999998E-3</v>
      </c>
    </row>
    <row r="100" spans="1:8" s="2" customFormat="1" ht="24.05" customHeight="1">
      <c r="A100" s="157">
        <v>35</v>
      </c>
      <c r="B100" s="158" t="s">
        <v>336</v>
      </c>
      <c r="C100" s="158" t="s">
        <v>337</v>
      </c>
      <c r="D100" s="158" t="s">
        <v>338</v>
      </c>
      <c r="E100" s="176">
        <v>1</v>
      </c>
      <c r="F100" s="176"/>
      <c r="G100" s="176"/>
      <c r="H100" s="176">
        <v>2.5000000000000001E-4</v>
      </c>
    </row>
    <row r="101" spans="1:8" s="2" customFormat="1" ht="24.05" customHeight="1">
      <c r="A101" s="160">
        <v>36</v>
      </c>
      <c r="B101" s="161" t="s">
        <v>339</v>
      </c>
      <c r="C101" s="161" t="s">
        <v>340</v>
      </c>
      <c r="D101" s="161" t="s">
        <v>231</v>
      </c>
      <c r="E101" s="179">
        <v>1</v>
      </c>
      <c r="F101" s="179"/>
      <c r="G101" s="179"/>
      <c r="H101" s="179">
        <v>2.82E-3</v>
      </c>
    </row>
    <row r="102" spans="1:8" s="2" customFormat="1" ht="24.05" customHeight="1">
      <c r="A102" s="157">
        <v>37</v>
      </c>
      <c r="B102" s="158" t="s">
        <v>341</v>
      </c>
      <c r="C102" s="158" t="s">
        <v>342</v>
      </c>
      <c r="D102" s="158" t="s">
        <v>231</v>
      </c>
      <c r="E102" s="176">
        <v>1</v>
      </c>
      <c r="F102" s="176"/>
      <c r="G102" s="176"/>
      <c r="H102" s="176">
        <v>1E-4</v>
      </c>
    </row>
    <row r="103" spans="1:8" s="2" customFormat="1" ht="24.05" customHeight="1">
      <c r="A103" s="160">
        <v>38</v>
      </c>
      <c r="B103" s="161" t="s">
        <v>343</v>
      </c>
      <c r="C103" s="161" t="s">
        <v>344</v>
      </c>
      <c r="D103" s="161" t="s">
        <v>231</v>
      </c>
      <c r="E103" s="179">
        <v>1</v>
      </c>
      <c r="F103" s="179"/>
      <c r="G103" s="179"/>
      <c r="H103" s="179">
        <v>2.5000000000000001E-3</v>
      </c>
    </row>
    <row r="104" spans="1:8" s="2" customFormat="1" ht="24.05" customHeight="1">
      <c r="A104" s="157">
        <v>39</v>
      </c>
      <c r="B104" s="158" t="s">
        <v>345</v>
      </c>
      <c r="C104" s="158" t="s">
        <v>346</v>
      </c>
      <c r="D104" s="158" t="s">
        <v>231</v>
      </c>
      <c r="E104" s="176">
        <v>1</v>
      </c>
      <c r="F104" s="176"/>
      <c r="G104" s="176"/>
      <c r="H104" s="176">
        <v>1.0000000000000001E-5</v>
      </c>
    </row>
    <row r="105" spans="1:8" s="2" customFormat="1" ht="24.05" customHeight="1">
      <c r="A105" s="160">
        <v>40</v>
      </c>
      <c r="B105" s="161" t="s">
        <v>347</v>
      </c>
      <c r="C105" s="161" t="s">
        <v>348</v>
      </c>
      <c r="D105" s="161" t="s">
        <v>231</v>
      </c>
      <c r="E105" s="179">
        <v>1</v>
      </c>
      <c r="F105" s="179"/>
      <c r="G105" s="179"/>
      <c r="H105" s="179">
        <v>3.5E-4</v>
      </c>
    </row>
    <row r="106" spans="1:8" s="2" customFormat="1" ht="28.55" customHeight="1">
      <c r="A106" s="154"/>
      <c r="B106" s="155" t="s">
        <v>349</v>
      </c>
      <c r="C106" s="155" t="s">
        <v>350</v>
      </c>
      <c r="D106" s="155"/>
      <c r="E106" s="183"/>
      <c r="F106" s="183"/>
      <c r="G106" s="183"/>
      <c r="H106" s="183">
        <v>5.6804075300000001</v>
      </c>
    </row>
    <row r="107" spans="1:8" s="2" customFormat="1" ht="24.05" customHeight="1">
      <c r="A107" s="174">
        <v>41</v>
      </c>
      <c r="B107" s="175" t="s">
        <v>351</v>
      </c>
      <c r="C107" s="175" t="s">
        <v>352</v>
      </c>
      <c r="D107" s="175" t="s">
        <v>155</v>
      </c>
      <c r="E107" s="176">
        <v>2.1920000000000002</v>
      </c>
      <c r="F107" s="176"/>
      <c r="G107" s="176"/>
      <c r="H107" s="176">
        <v>0</v>
      </c>
    </row>
    <row r="108" spans="1:8" s="2" customFormat="1" ht="24.05" customHeight="1">
      <c r="A108" s="174">
        <v>42</v>
      </c>
      <c r="B108" s="175" t="s">
        <v>353</v>
      </c>
      <c r="C108" s="175" t="s">
        <v>354</v>
      </c>
      <c r="D108" s="175" t="s">
        <v>327</v>
      </c>
      <c r="E108" s="176">
        <v>153.08000000000001</v>
      </c>
      <c r="F108" s="176"/>
      <c r="G108" s="190"/>
      <c r="H108" s="176">
        <v>7.4508199999999997E-2</v>
      </c>
    </row>
    <row r="109" spans="1:8" s="2" customFormat="1" ht="24.05" customHeight="1">
      <c r="A109" s="174">
        <v>43</v>
      </c>
      <c r="B109" s="175" t="s">
        <v>355</v>
      </c>
      <c r="C109" s="175" t="s">
        <v>356</v>
      </c>
      <c r="D109" s="175" t="s">
        <v>327</v>
      </c>
      <c r="E109" s="176">
        <v>5.04</v>
      </c>
      <c r="F109" s="176"/>
      <c r="G109" s="190"/>
      <c r="H109" s="176">
        <v>3.9863199999999998E-3</v>
      </c>
    </row>
    <row r="110" spans="1:8" s="2" customFormat="1" ht="13.55" customHeight="1">
      <c r="A110" s="177">
        <v>44</v>
      </c>
      <c r="B110" s="178" t="s">
        <v>357</v>
      </c>
      <c r="C110" s="178" t="s">
        <v>358</v>
      </c>
      <c r="D110" s="178" t="s">
        <v>144</v>
      </c>
      <c r="E110" s="179">
        <v>2.57</v>
      </c>
      <c r="F110" s="179"/>
      <c r="G110" s="242"/>
      <c r="H110" s="179">
        <v>2.7610000000000001</v>
      </c>
    </row>
    <row r="111" spans="1:8" s="2" customFormat="1" ht="24.05" customHeight="1">
      <c r="A111" s="174">
        <v>45</v>
      </c>
      <c r="B111" s="175" t="s">
        <v>359</v>
      </c>
      <c r="C111" s="175" t="s">
        <v>360</v>
      </c>
      <c r="D111" s="175" t="s">
        <v>155</v>
      </c>
      <c r="E111" s="176">
        <v>68</v>
      </c>
      <c r="F111" s="176"/>
      <c r="G111" s="190"/>
      <c r="H111" s="176">
        <v>0</v>
      </c>
    </row>
    <row r="112" spans="1:8" s="2" customFormat="1" ht="24.05" customHeight="1">
      <c r="A112" s="177">
        <v>46</v>
      </c>
      <c r="B112" s="178" t="s">
        <v>361</v>
      </c>
      <c r="C112" s="178" t="s">
        <v>362</v>
      </c>
      <c r="D112" s="178" t="s">
        <v>144</v>
      </c>
      <c r="E112" s="179">
        <v>1.7</v>
      </c>
      <c r="F112" s="179"/>
      <c r="G112" s="242"/>
      <c r="H112" s="179">
        <v>1.6884999999999999</v>
      </c>
    </row>
    <row r="113" spans="1:8" s="2" customFormat="1" ht="13.55" customHeight="1">
      <c r="A113" s="174">
        <v>47</v>
      </c>
      <c r="B113" s="175" t="s">
        <v>363</v>
      </c>
      <c r="C113" s="175" t="s">
        <v>364</v>
      </c>
      <c r="D113" s="175" t="s">
        <v>327</v>
      </c>
      <c r="E113" s="176">
        <v>227</v>
      </c>
      <c r="F113" s="176"/>
      <c r="G113" s="190"/>
      <c r="H113" s="176">
        <v>0</v>
      </c>
    </row>
    <row r="114" spans="1:8" s="2" customFormat="1" ht="24.05" customHeight="1">
      <c r="A114" s="177">
        <v>48</v>
      </c>
      <c r="B114" s="178" t="s">
        <v>365</v>
      </c>
      <c r="C114" s="178" t="s">
        <v>366</v>
      </c>
      <c r="D114" s="178" t="s">
        <v>144</v>
      </c>
      <c r="E114" s="179">
        <v>0.34</v>
      </c>
      <c r="F114" s="179"/>
      <c r="G114" s="242"/>
      <c r="H114" s="179">
        <v>0.45240000000000002</v>
      </c>
    </row>
    <row r="115" spans="1:8" s="2" customFormat="1" ht="13.55" customHeight="1">
      <c r="A115" s="174">
        <v>49</v>
      </c>
      <c r="B115" s="175" t="s">
        <v>367</v>
      </c>
      <c r="C115" s="175" t="s">
        <v>368</v>
      </c>
      <c r="D115" s="175" t="s">
        <v>327</v>
      </c>
      <c r="E115" s="176">
        <v>97</v>
      </c>
      <c r="F115" s="176"/>
      <c r="G115" s="190"/>
      <c r="H115" s="176">
        <v>0</v>
      </c>
    </row>
    <row r="116" spans="1:8" s="2" customFormat="1" ht="24.05" customHeight="1">
      <c r="A116" s="177">
        <v>50</v>
      </c>
      <c r="B116" s="178" t="s">
        <v>369</v>
      </c>
      <c r="C116" s="178" t="s">
        <v>370</v>
      </c>
      <c r="D116" s="178" t="s">
        <v>144</v>
      </c>
      <c r="E116" s="179">
        <v>0.24</v>
      </c>
      <c r="F116" s="179"/>
      <c r="G116" s="242"/>
      <c r="H116" s="179">
        <v>0.38219999999999998</v>
      </c>
    </row>
    <row r="117" spans="1:8" s="2" customFormat="1" ht="34.6" customHeight="1">
      <c r="A117" s="174">
        <v>51</v>
      </c>
      <c r="B117" s="175" t="s">
        <v>371</v>
      </c>
      <c r="C117" s="175" t="s">
        <v>372</v>
      </c>
      <c r="D117" s="175" t="s">
        <v>144</v>
      </c>
      <c r="E117" s="176">
        <v>5.27</v>
      </c>
      <c r="F117" s="176"/>
      <c r="G117" s="190"/>
      <c r="H117" s="176">
        <v>0.21413699999999999</v>
      </c>
    </row>
    <row r="118" spans="1:8" s="2" customFormat="1" ht="24.05" customHeight="1">
      <c r="A118" s="174">
        <v>52</v>
      </c>
      <c r="B118" s="175" t="s">
        <v>373</v>
      </c>
      <c r="C118" s="175" t="s">
        <v>374</v>
      </c>
      <c r="D118" s="175" t="s">
        <v>155</v>
      </c>
      <c r="E118" s="176">
        <v>2.5369999999999999</v>
      </c>
      <c r="F118" s="176"/>
      <c r="G118" s="176"/>
      <c r="H118" s="176">
        <v>3.9019060000000001E-2</v>
      </c>
    </row>
    <row r="119" spans="1:8" s="2" customFormat="1" ht="24.05" customHeight="1">
      <c r="A119" s="174">
        <v>53</v>
      </c>
      <c r="B119" s="175" t="s">
        <v>375</v>
      </c>
      <c r="C119" s="175" t="s">
        <v>376</v>
      </c>
      <c r="D119" s="175" t="s">
        <v>327</v>
      </c>
      <c r="E119" s="176">
        <v>17.36</v>
      </c>
      <c r="F119" s="176"/>
      <c r="G119" s="176"/>
      <c r="H119" s="176">
        <v>3.6456000000000001E-3</v>
      </c>
    </row>
    <row r="120" spans="1:8" s="2" customFormat="1" ht="24.05" customHeight="1">
      <c r="A120" s="174">
        <v>54</v>
      </c>
      <c r="B120" s="175" t="s">
        <v>377</v>
      </c>
      <c r="C120" s="175" t="s">
        <v>378</v>
      </c>
      <c r="D120" s="175" t="s">
        <v>327</v>
      </c>
      <c r="E120" s="176">
        <v>2.4350000000000001</v>
      </c>
      <c r="F120" s="176"/>
      <c r="G120" s="176"/>
      <c r="H120" s="176">
        <v>5.1135000000000004E-4</v>
      </c>
    </row>
    <row r="121" spans="1:8" s="2" customFormat="1" ht="13.55" customHeight="1">
      <c r="A121" s="177">
        <v>55</v>
      </c>
      <c r="B121" s="178" t="s">
        <v>379</v>
      </c>
      <c r="C121" s="178" t="s">
        <v>380</v>
      </c>
      <c r="D121" s="178" t="s">
        <v>144</v>
      </c>
      <c r="E121" s="179">
        <v>0.11</v>
      </c>
      <c r="F121" s="179"/>
      <c r="G121" s="179"/>
      <c r="H121" s="179">
        <v>6.0499999999999998E-2</v>
      </c>
    </row>
    <row r="122" spans="1:8" s="2" customFormat="1" ht="24.05" customHeight="1">
      <c r="A122" s="174">
        <v>56</v>
      </c>
      <c r="B122" s="175" t="s">
        <v>381</v>
      </c>
      <c r="C122" s="175" t="s">
        <v>382</v>
      </c>
      <c r="D122" s="175" t="s">
        <v>169</v>
      </c>
      <c r="E122" s="176">
        <v>5.68</v>
      </c>
      <c r="F122" s="176"/>
      <c r="G122" s="190"/>
      <c r="H122" s="176">
        <v>0</v>
      </c>
    </row>
    <row r="123" spans="1:8" s="2" customFormat="1" ht="28.55" customHeight="1">
      <c r="A123" s="195"/>
      <c r="B123" s="196" t="s">
        <v>269</v>
      </c>
      <c r="C123" s="196" t="s">
        <v>270</v>
      </c>
      <c r="D123" s="196"/>
      <c r="E123" s="183"/>
      <c r="F123" s="183"/>
      <c r="G123" s="183"/>
      <c r="H123" s="183">
        <v>7.8171000000000004E-2</v>
      </c>
    </row>
    <row r="124" spans="1:8" s="2" customFormat="1" ht="34.6" customHeight="1">
      <c r="A124" s="174">
        <v>57</v>
      </c>
      <c r="B124" s="175" t="s">
        <v>383</v>
      </c>
      <c r="C124" s="229" t="s">
        <v>384</v>
      </c>
      <c r="D124" s="230" t="s">
        <v>327</v>
      </c>
      <c r="E124" s="201">
        <v>4.5999999999999996</v>
      </c>
      <c r="F124" s="201"/>
      <c r="G124" s="201"/>
      <c r="H124" s="202">
        <v>2.7599999999999999E-3</v>
      </c>
    </row>
    <row r="125" spans="1:8" s="2" customFormat="1" ht="24.05" customHeight="1">
      <c r="A125" s="174">
        <v>58</v>
      </c>
      <c r="B125" s="175" t="s">
        <v>385</v>
      </c>
      <c r="C125" s="229" t="s">
        <v>386</v>
      </c>
      <c r="D125" s="230" t="s">
        <v>327</v>
      </c>
      <c r="E125" s="203">
        <f>E126</f>
        <v>11.3</v>
      </c>
      <c r="F125" s="201"/>
      <c r="G125" s="203"/>
      <c r="H125" s="202">
        <v>5.2185000000000002E-2</v>
      </c>
    </row>
    <row r="126" spans="1:8" s="2" customFormat="1" ht="15" customHeight="1">
      <c r="A126" s="174"/>
      <c r="B126" s="175"/>
      <c r="C126" s="197">
        <v>11.3</v>
      </c>
      <c r="D126" s="230"/>
      <c r="E126" s="231">
        <f>C126</f>
        <v>11.3</v>
      </c>
      <c r="F126" s="201"/>
      <c r="G126" s="201"/>
      <c r="H126" s="202"/>
    </row>
    <row r="127" spans="1:8" s="2" customFormat="1" ht="24.05" customHeight="1">
      <c r="A127" s="174">
        <v>59</v>
      </c>
      <c r="B127" s="175" t="s">
        <v>387</v>
      </c>
      <c r="C127" s="229" t="s">
        <v>388</v>
      </c>
      <c r="D127" s="230" t="s">
        <v>231</v>
      </c>
      <c r="E127" s="203">
        <v>2</v>
      </c>
      <c r="F127" s="201"/>
      <c r="G127" s="203"/>
      <c r="H127" s="202">
        <v>3.3E-4</v>
      </c>
    </row>
    <row r="128" spans="1:8" s="2" customFormat="1" ht="15" customHeight="1">
      <c r="A128" s="174"/>
      <c r="B128" s="175"/>
      <c r="C128" s="197">
        <v>2</v>
      </c>
      <c r="D128" s="230"/>
      <c r="E128" s="201"/>
      <c r="F128" s="201"/>
      <c r="G128" s="201"/>
      <c r="H128" s="202"/>
    </row>
    <row r="129" spans="1:8" s="2" customFormat="1" ht="24.05" customHeight="1">
      <c r="A129" s="174">
        <v>60</v>
      </c>
      <c r="B129" s="175" t="s">
        <v>389</v>
      </c>
      <c r="C129" s="229" t="s">
        <v>390</v>
      </c>
      <c r="D129" s="230" t="s">
        <v>327</v>
      </c>
      <c r="E129" s="203">
        <f>E130</f>
        <v>11.3</v>
      </c>
      <c r="F129" s="201"/>
      <c r="G129" s="184"/>
      <c r="H129" s="202">
        <v>3.0560000000000001E-3</v>
      </c>
    </row>
    <row r="130" spans="1:8" s="2" customFormat="1" ht="15" customHeight="1">
      <c r="A130" s="174"/>
      <c r="B130" s="175"/>
      <c r="C130" s="197">
        <v>11.3</v>
      </c>
      <c r="D130" s="230"/>
      <c r="E130" s="203">
        <f>C130</f>
        <v>11.3</v>
      </c>
      <c r="F130" s="201"/>
      <c r="G130" s="201"/>
      <c r="H130" s="202"/>
    </row>
    <row r="131" spans="1:8" s="2" customFormat="1" ht="24.05" customHeight="1">
      <c r="A131" s="174">
        <v>61</v>
      </c>
      <c r="B131" s="175" t="s">
        <v>391</v>
      </c>
      <c r="C131" s="229" t="s">
        <v>392</v>
      </c>
      <c r="D131" s="230" t="s">
        <v>327</v>
      </c>
      <c r="E131" s="201">
        <f>E132</f>
        <v>6</v>
      </c>
      <c r="F131" s="201"/>
      <c r="G131" s="184"/>
      <c r="H131" s="202">
        <v>1.984E-2</v>
      </c>
    </row>
    <row r="132" spans="1:8" s="2" customFormat="1" ht="15" customHeight="1">
      <c r="A132" s="174"/>
      <c r="B132" s="175"/>
      <c r="C132" s="229">
        <v>6</v>
      </c>
      <c r="D132" s="230"/>
      <c r="E132" s="201">
        <f>C132</f>
        <v>6</v>
      </c>
      <c r="F132" s="201"/>
      <c r="G132" s="201"/>
      <c r="H132" s="202"/>
    </row>
    <row r="133" spans="1:8" s="2" customFormat="1" ht="24.05" customHeight="1">
      <c r="A133" s="174">
        <v>62</v>
      </c>
      <c r="B133" s="175" t="s">
        <v>393</v>
      </c>
      <c r="C133" s="229" t="s">
        <v>274</v>
      </c>
      <c r="D133" s="230" t="s">
        <v>169</v>
      </c>
      <c r="E133" s="201">
        <v>3.7999999999999999E-2</v>
      </c>
      <c r="F133" s="201"/>
      <c r="G133" s="184"/>
      <c r="H133" s="202">
        <v>0</v>
      </c>
    </row>
    <row r="134" spans="1:8" s="2" customFormat="1" ht="28.55" customHeight="1">
      <c r="A134" s="195"/>
      <c r="B134" s="196" t="s">
        <v>394</v>
      </c>
      <c r="C134" s="196" t="s">
        <v>395</v>
      </c>
      <c r="D134" s="196"/>
      <c r="E134" s="183"/>
      <c r="F134" s="183"/>
      <c r="G134" s="183"/>
      <c r="H134" s="183">
        <v>1.0800000000000001E-2</v>
      </c>
    </row>
    <row r="135" spans="1:8" s="2" customFormat="1" ht="24.05" customHeight="1">
      <c r="A135" s="174">
        <v>63</v>
      </c>
      <c r="B135" s="175" t="s">
        <v>396</v>
      </c>
      <c r="C135" s="175" t="s">
        <v>397</v>
      </c>
      <c r="D135" s="175" t="s">
        <v>231</v>
      </c>
      <c r="E135" s="176">
        <v>6</v>
      </c>
      <c r="F135" s="176"/>
      <c r="G135" s="176"/>
      <c r="H135" s="176">
        <v>0</v>
      </c>
    </row>
    <row r="136" spans="1:8" s="2" customFormat="1" ht="13.55" customHeight="1">
      <c r="A136" s="177">
        <v>64</v>
      </c>
      <c r="B136" s="178" t="s">
        <v>398</v>
      </c>
      <c r="C136" s="178" t="s">
        <v>399</v>
      </c>
      <c r="D136" s="178" t="s">
        <v>231</v>
      </c>
      <c r="E136" s="179">
        <v>6</v>
      </c>
      <c r="F136" s="179"/>
      <c r="G136" s="179"/>
      <c r="H136" s="179">
        <v>1.0800000000000001E-2</v>
      </c>
    </row>
    <row r="137" spans="1:8" s="2" customFormat="1" ht="28.55" customHeight="1">
      <c r="A137" s="195"/>
      <c r="B137" s="196" t="s">
        <v>400</v>
      </c>
      <c r="C137" s="196" t="s">
        <v>401</v>
      </c>
      <c r="D137" s="196"/>
      <c r="E137" s="183"/>
      <c r="F137" s="183"/>
      <c r="G137" s="183"/>
      <c r="H137" s="183">
        <v>8.4384000000000001E-2</v>
      </c>
    </row>
    <row r="138" spans="1:8" s="2" customFormat="1" ht="24.05" customHeight="1">
      <c r="A138" s="174">
        <v>73</v>
      </c>
      <c r="B138" s="175" t="s">
        <v>402</v>
      </c>
      <c r="C138" s="175" t="s">
        <v>403</v>
      </c>
      <c r="D138" s="175" t="s">
        <v>155</v>
      </c>
      <c r="E138" s="176">
        <v>3.2</v>
      </c>
      <c r="F138" s="176"/>
      <c r="G138" s="176"/>
      <c r="H138" s="176">
        <v>1.0463999999999999E-2</v>
      </c>
    </row>
    <row r="139" spans="1:8" s="2" customFormat="1" ht="24.05" customHeight="1">
      <c r="A139" s="177">
        <v>74</v>
      </c>
      <c r="B139" s="178" t="s">
        <v>404</v>
      </c>
      <c r="C139" s="178" t="s">
        <v>405</v>
      </c>
      <c r="D139" s="178" t="s">
        <v>155</v>
      </c>
      <c r="E139" s="179">
        <v>3.52</v>
      </c>
      <c r="F139" s="179"/>
      <c r="G139" s="179"/>
      <c r="H139" s="179">
        <v>7.392E-2</v>
      </c>
    </row>
    <row r="140" spans="1:8" s="2" customFormat="1" ht="24.05" customHeight="1">
      <c r="A140" s="174">
        <v>75</v>
      </c>
      <c r="B140" s="175" t="s">
        <v>406</v>
      </c>
      <c r="C140" s="175" t="s">
        <v>407</v>
      </c>
      <c r="D140" s="175" t="s">
        <v>169</v>
      </c>
      <c r="E140" s="176">
        <v>8.4000000000000005E-2</v>
      </c>
      <c r="F140" s="176"/>
      <c r="G140" s="176"/>
      <c r="H140" s="176">
        <v>0</v>
      </c>
    </row>
    <row r="141" spans="1:8" s="2" customFormat="1" ht="28.55" customHeight="1">
      <c r="A141" s="195"/>
      <c r="B141" s="196" t="s">
        <v>408</v>
      </c>
      <c r="C141" s="196" t="s">
        <v>409</v>
      </c>
      <c r="D141" s="196"/>
      <c r="E141" s="183"/>
      <c r="F141" s="183"/>
      <c r="G141" s="183"/>
      <c r="H141" s="183">
        <v>5.7331500000000002</v>
      </c>
    </row>
    <row r="142" spans="1:8" s="2" customFormat="1" ht="24.05" customHeight="1">
      <c r="A142" s="234">
        <v>76</v>
      </c>
      <c r="B142" s="230" t="s">
        <v>410</v>
      </c>
      <c r="C142" s="230" t="s">
        <v>411</v>
      </c>
      <c r="D142" s="230" t="s">
        <v>155</v>
      </c>
      <c r="E142" s="184">
        <f>E148</f>
        <v>23</v>
      </c>
      <c r="F142" s="232"/>
      <c r="G142" s="184"/>
      <c r="H142" s="176">
        <v>2.7546499999999998</v>
      </c>
    </row>
    <row r="143" spans="1:8" s="2" customFormat="1" ht="15" hidden="1" customHeight="1">
      <c r="A143" s="234"/>
      <c r="B143" s="230"/>
      <c r="C143" s="235" t="s">
        <v>573</v>
      </c>
      <c r="D143" s="235"/>
      <c r="E143" s="184"/>
      <c r="F143" s="232"/>
      <c r="G143" s="185"/>
      <c r="H143" s="176"/>
    </row>
    <row r="144" spans="1:8" s="2" customFormat="1" ht="15" hidden="1" customHeight="1">
      <c r="A144" s="234"/>
      <c r="B144" s="230"/>
      <c r="C144" s="235" t="s">
        <v>560</v>
      </c>
      <c r="D144" s="235"/>
      <c r="E144" s="184"/>
      <c r="F144" s="232"/>
      <c r="G144" s="185"/>
      <c r="H144" s="176"/>
    </row>
    <row r="145" spans="1:8" s="2" customFormat="1" ht="15" hidden="1" customHeight="1">
      <c r="A145" s="234"/>
      <c r="B145" s="230"/>
      <c r="C145" s="236" t="s">
        <v>575</v>
      </c>
      <c r="D145" s="236"/>
      <c r="E145" s="184">
        <f>(0.25*4)*2.5*4</f>
        <v>10</v>
      </c>
      <c r="F145" s="232"/>
      <c r="G145" s="185"/>
      <c r="H145" s="176"/>
    </row>
    <row r="146" spans="1:8" s="2" customFormat="1" ht="15" hidden="1" customHeight="1">
      <c r="A146" s="234"/>
      <c r="B146" s="230"/>
      <c r="C146" s="235" t="s">
        <v>561</v>
      </c>
      <c r="D146" s="235"/>
      <c r="E146" s="184"/>
      <c r="F146" s="232"/>
      <c r="G146" s="185"/>
      <c r="H146" s="176"/>
    </row>
    <row r="147" spans="1:8" s="2" customFormat="1" ht="15" hidden="1" customHeight="1">
      <c r="A147" s="234"/>
      <c r="B147" s="230"/>
      <c r="C147" s="236" t="s">
        <v>574</v>
      </c>
      <c r="D147" s="236"/>
      <c r="E147" s="184">
        <f>(0.25*4)*3.25*4</f>
        <v>13</v>
      </c>
      <c r="F147" s="232"/>
      <c r="G147" s="185"/>
      <c r="H147" s="176"/>
    </row>
    <row r="148" spans="1:8" s="2" customFormat="1" ht="15" hidden="1" customHeight="1">
      <c r="A148" s="234"/>
      <c r="B148" s="230"/>
      <c r="C148" s="237" t="s">
        <v>549</v>
      </c>
      <c r="D148" s="237"/>
      <c r="E148" s="184">
        <f>SUM(E145:E147)</f>
        <v>23</v>
      </c>
      <c r="F148" s="232"/>
      <c r="G148" s="185"/>
      <c r="H148" s="176"/>
    </row>
    <row r="149" spans="1:8" s="2" customFormat="1" ht="24.05" customHeight="1">
      <c r="A149" s="238">
        <v>77</v>
      </c>
      <c r="B149" s="239" t="s">
        <v>412</v>
      </c>
      <c r="C149" s="239" t="s">
        <v>413</v>
      </c>
      <c r="D149" s="239" t="s">
        <v>155</v>
      </c>
      <c r="E149" s="244">
        <f>E142*1.15</f>
        <v>26.45</v>
      </c>
      <c r="F149" s="233"/>
      <c r="G149" s="243"/>
      <c r="H149" s="179">
        <v>2.9784999999999999</v>
      </c>
    </row>
    <row r="150" spans="1:8" s="2" customFormat="1" ht="13.55" customHeight="1">
      <c r="A150" s="234">
        <v>78</v>
      </c>
      <c r="B150" s="230" t="s">
        <v>414</v>
      </c>
      <c r="C150" s="230" t="s">
        <v>415</v>
      </c>
      <c r="D150" s="230" t="s">
        <v>169</v>
      </c>
      <c r="E150" s="203">
        <v>3.7330000000000001</v>
      </c>
      <c r="F150" s="232"/>
      <c r="G150" s="184"/>
      <c r="H150" s="176">
        <v>0</v>
      </c>
    </row>
    <row r="151" spans="1:8" s="2" customFormat="1" ht="28.55" customHeight="1">
      <c r="A151" s="195"/>
      <c r="B151" s="196" t="s">
        <v>416</v>
      </c>
      <c r="C151" s="196" t="s">
        <v>417</v>
      </c>
      <c r="D151" s="196"/>
      <c r="E151" s="183"/>
      <c r="F151" s="183"/>
      <c r="G151" s="183"/>
      <c r="H151" s="183">
        <v>5.3907933000000003</v>
      </c>
    </row>
    <row r="152" spans="1:8" s="2" customFormat="1" ht="24.05" customHeight="1">
      <c r="A152" s="234">
        <v>79</v>
      </c>
      <c r="B152" s="230" t="s">
        <v>418</v>
      </c>
      <c r="C152" s="230" t="s">
        <v>419</v>
      </c>
      <c r="D152" s="230" t="s">
        <v>155</v>
      </c>
      <c r="E152" s="203">
        <f>E155</f>
        <v>68.819999999999993</v>
      </c>
      <c r="F152" s="201"/>
      <c r="G152" s="184"/>
      <c r="H152" s="202">
        <v>5.0057786999999996</v>
      </c>
    </row>
    <row r="153" spans="1:8" s="2" customFormat="1" ht="15" hidden="1" customHeight="1">
      <c r="A153" s="234"/>
      <c r="B153" s="230"/>
      <c r="C153" s="235" t="s">
        <v>576</v>
      </c>
      <c r="D153" s="235"/>
      <c r="E153" s="203"/>
      <c r="F153" s="201"/>
      <c r="G153" s="201"/>
      <c r="H153" s="202"/>
    </row>
    <row r="154" spans="1:8" s="2" customFormat="1" ht="15" hidden="1" customHeight="1">
      <c r="A154" s="234"/>
      <c r="B154" s="230"/>
      <c r="C154" s="236">
        <v>68.819999999999993</v>
      </c>
      <c r="D154" s="240"/>
      <c r="E154" s="203">
        <f>C154</f>
        <v>68.819999999999993</v>
      </c>
      <c r="F154" s="201"/>
      <c r="G154" s="201"/>
      <c r="H154" s="202"/>
    </row>
    <row r="155" spans="1:8" s="2" customFormat="1" ht="15" hidden="1" customHeight="1">
      <c r="A155" s="234"/>
      <c r="B155" s="230"/>
      <c r="C155" s="237" t="s">
        <v>549</v>
      </c>
      <c r="D155" s="237"/>
      <c r="E155" s="215">
        <f>SUM(E154)</f>
        <v>68.819999999999993</v>
      </c>
      <c r="F155" s="201"/>
      <c r="G155" s="201"/>
      <c r="H155" s="202"/>
    </row>
    <row r="156" spans="1:8" s="2" customFormat="1" ht="13.55" customHeight="1">
      <c r="A156" s="234">
        <v>80</v>
      </c>
      <c r="B156" s="230" t="s">
        <v>420</v>
      </c>
      <c r="C156" s="230" t="s">
        <v>421</v>
      </c>
      <c r="D156" s="230" t="s">
        <v>327</v>
      </c>
      <c r="E156" s="203">
        <f>E159</f>
        <v>12.1</v>
      </c>
      <c r="F156" s="201"/>
      <c r="G156" s="184"/>
      <c r="H156" s="202">
        <v>0.26009599999999999</v>
      </c>
    </row>
    <row r="157" spans="1:8" s="2" customFormat="1" ht="13.55" hidden="1" customHeight="1">
      <c r="A157" s="234"/>
      <c r="B157" s="230"/>
      <c r="C157" s="235" t="s">
        <v>577</v>
      </c>
      <c r="D157" s="235"/>
      <c r="E157" s="203"/>
      <c r="F157" s="201"/>
      <c r="G157" s="201"/>
      <c r="H157" s="202"/>
    </row>
    <row r="158" spans="1:8" s="2" customFormat="1" ht="13.55" hidden="1" customHeight="1">
      <c r="A158" s="234"/>
      <c r="B158" s="230"/>
      <c r="C158" s="236" t="s">
        <v>578</v>
      </c>
      <c r="D158" s="236"/>
      <c r="E158" s="203">
        <f>6.05*2</f>
        <v>12.1</v>
      </c>
      <c r="F158" s="201"/>
      <c r="G158" s="201"/>
      <c r="H158" s="202"/>
    </row>
    <row r="159" spans="1:8" s="2" customFormat="1" ht="13.55" hidden="1" customHeight="1">
      <c r="A159" s="234"/>
      <c r="B159" s="230"/>
      <c r="C159" s="237" t="s">
        <v>549</v>
      </c>
      <c r="D159" s="237"/>
      <c r="E159" s="215">
        <f>SUM(E158)</f>
        <v>12.1</v>
      </c>
      <c r="F159" s="201"/>
      <c r="G159" s="201"/>
      <c r="H159" s="202"/>
    </row>
    <row r="160" spans="1:8" s="2" customFormat="1" ht="24.05" customHeight="1">
      <c r="A160" s="234">
        <v>81</v>
      </c>
      <c r="B160" s="230" t="s">
        <v>422</v>
      </c>
      <c r="C160" s="230" t="s">
        <v>423</v>
      </c>
      <c r="D160" s="230" t="s">
        <v>327</v>
      </c>
      <c r="E160" s="203">
        <f>E162</f>
        <v>11.5</v>
      </c>
      <c r="F160" s="201"/>
      <c r="G160" s="184"/>
      <c r="H160" s="202">
        <v>7.8759999999999997E-2</v>
      </c>
    </row>
    <row r="161" spans="1:16" s="2" customFormat="1" ht="24.05" hidden="1" customHeight="1">
      <c r="A161" s="234"/>
      <c r="B161" s="230"/>
      <c r="C161" s="241">
        <v>22</v>
      </c>
      <c r="D161" s="230"/>
      <c r="E161" s="203"/>
      <c r="F161" s="201"/>
      <c r="G161" s="201"/>
      <c r="H161" s="202"/>
    </row>
    <row r="162" spans="1:16" s="2" customFormat="1" ht="24.05" hidden="1" customHeight="1">
      <c r="A162" s="234"/>
      <c r="B162" s="230"/>
      <c r="C162" s="230">
        <v>11.5</v>
      </c>
      <c r="D162" s="230"/>
      <c r="E162" s="203">
        <f>C162</f>
        <v>11.5</v>
      </c>
      <c r="F162" s="201"/>
      <c r="G162" s="201"/>
      <c r="H162" s="202"/>
    </row>
    <row r="163" spans="1:16" s="2" customFormat="1" ht="13.55" customHeight="1">
      <c r="A163" s="234">
        <v>82</v>
      </c>
      <c r="B163" s="230" t="s">
        <v>424</v>
      </c>
      <c r="C163" s="230" t="s">
        <v>425</v>
      </c>
      <c r="D163" s="230" t="s">
        <v>155</v>
      </c>
      <c r="E163" s="203">
        <f>E166</f>
        <v>68.819999999999993</v>
      </c>
      <c r="F163" s="201"/>
      <c r="G163" s="184"/>
      <c r="H163" s="202">
        <v>4.6158600000000001E-2</v>
      </c>
    </row>
    <row r="164" spans="1:16" s="2" customFormat="1" ht="13.55" hidden="1" customHeight="1">
      <c r="A164" s="234"/>
      <c r="B164" s="230"/>
      <c r="C164" s="235" t="s">
        <v>576</v>
      </c>
      <c r="D164" s="235"/>
      <c r="E164" s="203"/>
      <c r="F164" s="201"/>
      <c r="G164" s="201"/>
      <c r="H164" s="202"/>
    </row>
    <row r="165" spans="1:16" s="2" customFormat="1" ht="13.55" hidden="1" customHeight="1">
      <c r="A165" s="234"/>
      <c r="B165" s="230"/>
      <c r="C165" s="236">
        <v>68.819999999999993</v>
      </c>
      <c r="D165" s="240"/>
      <c r="E165" s="203">
        <f>C165</f>
        <v>68.819999999999993</v>
      </c>
      <c r="F165" s="201"/>
      <c r="G165" s="201"/>
      <c r="H165" s="202"/>
    </row>
    <row r="166" spans="1:16" s="2" customFormat="1" ht="13.55" hidden="1" customHeight="1">
      <c r="A166" s="234"/>
      <c r="B166" s="230"/>
      <c r="C166" s="237" t="s">
        <v>549</v>
      </c>
      <c r="D166" s="237"/>
      <c r="E166" s="215">
        <f>SUM(E165)</f>
        <v>68.819999999999993</v>
      </c>
      <c r="F166" s="201"/>
      <c r="G166" s="201"/>
      <c r="H166" s="202"/>
      <c r="O166" s="266"/>
    </row>
    <row r="167" spans="1:16" s="2" customFormat="1" ht="13.55" customHeight="1">
      <c r="A167" s="234">
        <v>83</v>
      </c>
      <c r="B167" s="230" t="s">
        <v>426</v>
      </c>
      <c r="C167" s="230" t="s">
        <v>427</v>
      </c>
      <c r="D167" s="230" t="s">
        <v>169</v>
      </c>
      <c r="E167" s="203">
        <v>2.5910000000000002</v>
      </c>
      <c r="F167" s="201"/>
      <c r="G167" s="184"/>
      <c r="H167" s="202">
        <v>0</v>
      </c>
      <c r="N167" s="267"/>
      <c r="O167" s="153"/>
      <c r="P167" s="153"/>
    </row>
    <row r="168" spans="1:16" s="2" customFormat="1" ht="28.55" customHeight="1">
      <c r="A168" s="195"/>
      <c r="B168" s="196" t="s">
        <v>428</v>
      </c>
      <c r="C168" s="196" t="s">
        <v>429</v>
      </c>
      <c r="D168" s="196"/>
      <c r="E168" s="198"/>
      <c r="F168" s="198"/>
      <c r="G168" s="183"/>
      <c r="H168" s="183">
        <v>4.3264759999999999E-2</v>
      </c>
      <c r="N168" s="264"/>
      <c r="O168" s="153"/>
      <c r="P168" s="153"/>
    </row>
    <row r="169" spans="1:16" s="2" customFormat="1" ht="24.05" customHeight="1">
      <c r="A169" s="174">
        <v>84</v>
      </c>
      <c r="B169" s="175" t="s">
        <v>430</v>
      </c>
      <c r="C169" s="175" t="s">
        <v>431</v>
      </c>
      <c r="D169" s="229" t="s">
        <v>155</v>
      </c>
      <c r="E169" s="203">
        <v>98.658000000000001</v>
      </c>
      <c r="F169" s="232"/>
      <c r="G169" s="184"/>
      <c r="H169" s="176">
        <v>4.3264759999999999E-2</v>
      </c>
    </row>
    <row r="170" spans="1:16" s="2" customFormat="1" ht="30.85" customHeight="1">
      <c r="A170" s="151"/>
      <c r="B170" s="152" t="s">
        <v>70</v>
      </c>
      <c r="C170" s="152" t="s">
        <v>288</v>
      </c>
      <c r="D170" s="152"/>
      <c r="E170" s="153"/>
      <c r="F170" s="153"/>
      <c r="G170" s="153"/>
      <c r="H170" s="153">
        <v>0</v>
      </c>
      <c r="N170" s="264"/>
      <c r="O170" s="153"/>
      <c r="P170" s="153"/>
    </row>
    <row r="171" spans="1:16" s="2" customFormat="1" ht="24.05" customHeight="1">
      <c r="A171" s="157">
        <v>85</v>
      </c>
      <c r="B171" s="158" t="s">
        <v>289</v>
      </c>
      <c r="C171" s="158" t="s">
        <v>290</v>
      </c>
      <c r="D171" s="158" t="s">
        <v>291</v>
      </c>
      <c r="E171" s="159">
        <v>60</v>
      </c>
      <c r="F171" s="159"/>
      <c r="G171" s="159"/>
      <c r="H171" s="159">
        <v>0</v>
      </c>
    </row>
    <row r="172" spans="1:16" s="2" customFormat="1" ht="30.85" customHeight="1">
      <c r="A172" s="163"/>
      <c r="B172" s="164"/>
      <c r="C172" s="164" t="s">
        <v>292</v>
      </c>
      <c r="D172" s="164"/>
      <c r="E172" s="165"/>
      <c r="F172" s="165"/>
      <c r="G172" s="165"/>
      <c r="H172" s="165">
        <v>154.14594585</v>
      </c>
    </row>
    <row r="178" spans="7:7" ht="11.95" customHeight="1">
      <c r="G178" s="253"/>
    </row>
  </sheetData>
  <mergeCells count="2">
    <mergeCell ref="A1:H1"/>
    <mergeCell ref="A8:C8"/>
  </mergeCells>
  <pageMargins left="0.39370079040527345" right="0.39370079040527345" top="0.7874015808105469" bottom="0.7874015808105469" header="0" footer="0"/>
  <pageSetup paperSize="9" scale="97" fitToHeight="100" orientation="portrait" blackAndWhite="1" r:id="rId1"/>
  <headerFooter alignWithMargins="0">
    <oddFooter>&amp;C   Strana &amp;P 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showGridLines="0" showZeros="0" zoomScale="85" zoomScaleNormal="85" workbookViewId="0">
      <selection activeCell="F15" sqref="F15"/>
    </sheetView>
  </sheetViews>
  <sheetFormatPr defaultColWidth="10.42578125" defaultRowHeight="11.95" customHeight="1"/>
  <cols>
    <col min="1" max="1" width="4" style="166" customWidth="1"/>
    <col min="2" max="2" width="12.28515625" style="167" customWidth="1"/>
    <col min="3" max="3" width="49.85546875" style="167" customWidth="1"/>
    <col min="4" max="4" width="3.85546875" style="167" customWidth="1"/>
    <col min="5" max="5" width="11.28515625" style="168" customWidth="1"/>
    <col min="6" max="6" width="11.42578125" style="168" customWidth="1"/>
    <col min="7" max="7" width="17.28515625" style="168" customWidth="1"/>
    <col min="8" max="8" width="13.85546875" style="168" customWidth="1"/>
    <col min="9" max="13" width="10.42578125" style="1"/>
    <col min="14" max="14" width="20.85546875" style="1" customWidth="1"/>
    <col min="15" max="16384" width="10.42578125" style="1"/>
  </cols>
  <sheetData>
    <row r="1" spans="1:15" s="2" customFormat="1" ht="27.8" customHeight="1">
      <c r="A1" s="323" t="s">
        <v>123</v>
      </c>
      <c r="B1" s="324"/>
      <c r="C1" s="324"/>
      <c r="D1" s="324"/>
      <c r="E1" s="324"/>
      <c r="F1" s="324"/>
      <c r="G1" s="324"/>
      <c r="H1" s="324"/>
    </row>
    <row r="2" spans="1:15" s="2" customFormat="1" ht="12.85" customHeight="1">
      <c r="A2" s="129" t="s">
        <v>124</v>
      </c>
      <c r="B2" s="133"/>
      <c r="C2" s="133"/>
      <c r="D2" s="133"/>
      <c r="E2" s="133"/>
      <c r="F2" s="133"/>
      <c r="G2" s="133"/>
      <c r="H2" s="133"/>
    </row>
    <row r="3" spans="1:15" s="2" customFormat="1" ht="12.85" customHeight="1">
      <c r="A3" s="129" t="s">
        <v>125</v>
      </c>
      <c r="B3" s="133"/>
      <c r="C3" s="133"/>
      <c r="D3" s="133"/>
      <c r="E3" s="133"/>
      <c r="F3" s="133"/>
      <c r="G3" s="133"/>
      <c r="H3" s="133"/>
    </row>
    <row r="4" spans="1:15" s="2" customFormat="1" ht="13.55" customHeight="1">
      <c r="A4" s="144" t="s">
        <v>126</v>
      </c>
      <c r="B4" s="129"/>
      <c r="C4" s="144" t="s">
        <v>432</v>
      </c>
      <c r="D4" s="130"/>
      <c r="E4" s="130"/>
      <c r="F4" s="130"/>
      <c r="G4" s="130"/>
      <c r="H4" s="130"/>
    </row>
    <row r="5" spans="1:15" s="2" customFormat="1" ht="6.8" customHeight="1">
      <c r="A5" s="145"/>
      <c r="B5" s="146"/>
      <c r="C5" s="146"/>
      <c r="D5" s="146"/>
      <c r="E5" s="147"/>
      <c r="F5" s="147"/>
      <c r="G5" s="147"/>
      <c r="H5" s="147"/>
    </row>
    <row r="6" spans="1:15" s="2" customFormat="1" ht="12.85" customHeight="1">
      <c r="A6" s="133" t="s">
        <v>128</v>
      </c>
      <c r="B6" s="133"/>
      <c r="C6" s="133"/>
      <c r="D6" s="133"/>
      <c r="E6" s="133"/>
      <c r="F6" s="133"/>
      <c r="G6" s="133"/>
      <c r="H6" s="133"/>
    </row>
    <row r="7" spans="1:15" s="2" customFormat="1" ht="13.55" customHeight="1">
      <c r="A7" s="133" t="s">
        <v>129</v>
      </c>
      <c r="B7" s="133"/>
      <c r="C7" s="133"/>
      <c r="D7" s="133"/>
      <c r="E7" s="133" t="s">
        <v>130</v>
      </c>
      <c r="F7" s="133"/>
      <c r="G7" s="133"/>
      <c r="H7" s="133"/>
    </row>
    <row r="8" spans="1:15" s="2" customFormat="1" ht="13.55" customHeight="1">
      <c r="A8" s="325" t="s">
        <v>131</v>
      </c>
      <c r="B8" s="326"/>
      <c r="C8" s="326"/>
      <c r="D8" s="148"/>
      <c r="E8" s="133" t="s">
        <v>102</v>
      </c>
      <c r="F8" s="149"/>
      <c r="G8" s="149"/>
      <c r="H8" s="149"/>
      <c r="N8" s="265"/>
    </row>
    <row r="9" spans="1:15" s="2" customFormat="1" ht="6.8" customHeight="1">
      <c r="A9" s="145"/>
      <c r="B9" s="145"/>
      <c r="C9" s="145"/>
      <c r="D9" s="145"/>
      <c r="E9" s="145"/>
      <c r="F9" s="145"/>
      <c r="G9" s="145"/>
      <c r="H9" s="145"/>
    </row>
    <row r="10" spans="1:15" s="2" customFormat="1" ht="28.55" customHeight="1">
      <c r="A10" s="150" t="s">
        <v>132</v>
      </c>
      <c r="B10" s="150" t="s">
        <v>133</v>
      </c>
      <c r="C10" s="150" t="s">
        <v>134</v>
      </c>
      <c r="D10" s="150" t="s">
        <v>135</v>
      </c>
      <c r="E10" s="150" t="s">
        <v>136</v>
      </c>
      <c r="F10" s="150" t="s">
        <v>137</v>
      </c>
      <c r="G10" s="150" t="s">
        <v>138</v>
      </c>
      <c r="H10" s="150" t="s">
        <v>139</v>
      </c>
      <c r="M10" s="264"/>
      <c r="N10" s="153"/>
      <c r="O10" s="153"/>
    </row>
    <row r="11" spans="1:15" s="2" customFormat="1" ht="12.85" hidden="1" customHeight="1">
      <c r="A11" s="150" t="s">
        <v>33</v>
      </c>
      <c r="B11" s="150" t="s">
        <v>40</v>
      </c>
      <c r="C11" s="150" t="s">
        <v>46</v>
      </c>
      <c r="D11" s="150" t="s">
        <v>52</v>
      </c>
      <c r="E11" s="150" t="s">
        <v>56</v>
      </c>
      <c r="F11" s="150" t="s">
        <v>60</v>
      </c>
      <c r="G11" s="150" t="s">
        <v>63</v>
      </c>
      <c r="H11" s="150" t="s">
        <v>36</v>
      </c>
    </row>
    <row r="12" spans="1:15" s="2" customFormat="1" ht="3.05" customHeight="1">
      <c r="A12" s="145"/>
      <c r="B12" s="145"/>
      <c r="C12" s="145"/>
      <c r="D12" s="145"/>
      <c r="E12" s="145"/>
      <c r="F12" s="145"/>
      <c r="G12" s="145"/>
      <c r="H12" s="145"/>
    </row>
    <row r="13" spans="1:15" s="2" customFormat="1" ht="30.85" customHeight="1">
      <c r="A13" s="151"/>
      <c r="B13" s="152" t="s">
        <v>34</v>
      </c>
      <c r="C13" s="152" t="s">
        <v>140</v>
      </c>
      <c r="D13" s="152"/>
      <c r="E13" s="153"/>
      <c r="F13" s="153"/>
      <c r="G13" s="153"/>
      <c r="H13" s="153">
        <v>3.2344889999999999</v>
      </c>
      <c r="M13" s="264"/>
      <c r="N13" s="153"/>
      <c r="O13" s="153"/>
    </row>
    <row r="14" spans="1:15" s="2" customFormat="1" ht="28.55" customHeight="1">
      <c r="A14" s="154"/>
      <c r="B14" s="155" t="s">
        <v>33</v>
      </c>
      <c r="C14" s="155" t="s">
        <v>141</v>
      </c>
      <c r="D14" s="155"/>
      <c r="E14" s="156"/>
      <c r="F14" s="156"/>
      <c r="G14" s="156"/>
      <c r="H14" s="156">
        <v>1.9789760000000001</v>
      </c>
    </row>
    <row r="15" spans="1:15" s="2" customFormat="1" ht="13.55" customHeight="1">
      <c r="A15" s="157">
        <v>1</v>
      </c>
      <c r="B15" s="158" t="s">
        <v>433</v>
      </c>
      <c r="C15" s="158" t="s">
        <v>434</v>
      </c>
      <c r="D15" s="158" t="s">
        <v>327</v>
      </c>
      <c r="E15" s="159">
        <v>1.5</v>
      </c>
      <c r="F15" s="159"/>
      <c r="G15" s="159"/>
      <c r="H15" s="159">
        <v>1.6064999999999999E-2</v>
      </c>
    </row>
    <row r="16" spans="1:15" s="2" customFormat="1" ht="13.55" customHeight="1">
      <c r="A16" s="157">
        <v>2</v>
      </c>
      <c r="B16" s="158" t="s">
        <v>435</v>
      </c>
      <c r="C16" s="158" t="s">
        <v>436</v>
      </c>
      <c r="D16" s="158" t="s">
        <v>144</v>
      </c>
      <c r="E16" s="159">
        <v>1.728</v>
      </c>
      <c r="F16" s="159"/>
      <c r="G16" s="159"/>
      <c r="H16" s="159">
        <v>0</v>
      </c>
    </row>
    <row r="17" spans="1:8" s="2" customFormat="1" ht="13.55" customHeight="1">
      <c r="A17" s="157">
        <v>3</v>
      </c>
      <c r="B17" s="158" t="s">
        <v>437</v>
      </c>
      <c r="C17" s="158" t="s">
        <v>438</v>
      </c>
      <c r="D17" s="158" t="s">
        <v>144</v>
      </c>
      <c r="E17" s="159">
        <v>5.3010000000000002</v>
      </c>
      <c r="F17" s="159"/>
      <c r="G17" s="159"/>
      <c r="H17" s="159">
        <v>0</v>
      </c>
    </row>
    <row r="18" spans="1:8" s="2" customFormat="1" ht="24.05" customHeight="1">
      <c r="A18" s="157">
        <v>4</v>
      </c>
      <c r="B18" s="158" t="s">
        <v>439</v>
      </c>
      <c r="C18" s="158" t="s">
        <v>440</v>
      </c>
      <c r="D18" s="158" t="s">
        <v>144</v>
      </c>
      <c r="E18" s="159">
        <v>5.3010000000000002</v>
      </c>
      <c r="F18" s="159"/>
      <c r="G18" s="159"/>
      <c r="H18" s="159">
        <v>0</v>
      </c>
    </row>
    <row r="19" spans="1:8" s="2" customFormat="1" ht="13.55" customHeight="1">
      <c r="A19" s="157">
        <v>5</v>
      </c>
      <c r="B19" s="158" t="s">
        <v>147</v>
      </c>
      <c r="C19" s="158" t="s">
        <v>148</v>
      </c>
      <c r="D19" s="158" t="s">
        <v>144</v>
      </c>
      <c r="E19" s="159">
        <v>5.2649999999999997</v>
      </c>
      <c r="F19" s="159"/>
      <c r="G19" s="159"/>
      <c r="H19" s="159">
        <v>0</v>
      </c>
    </row>
    <row r="20" spans="1:8" s="2" customFormat="1" ht="24.05" customHeight="1">
      <c r="A20" s="157">
        <v>6</v>
      </c>
      <c r="B20" s="158" t="s">
        <v>149</v>
      </c>
      <c r="C20" s="158" t="s">
        <v>150</v>
      </c>
      <c r="D20" s="158" t="s">
        <v>144</v>
      </c>
      <c r="E20" s="159">
        <v>5.2649999999999997</v>
      </c>
      <c r="F20" s="159"/>
      <c r="G20" s="159"/>
      <c r="H20" s="159">
        <v>0</v>
      </c>
    </row>
    <row r="21" spans="1:8" s="2" customFormat="1" ht="24.05" customHeight="1">
      <c r="A21" s="157">
        <v>7</v>
      </c>
      <c r="B21" s="158" t="s">
        <v>441</v>
      </c>
      <c r="C21" s="158" t="s">
        <v>442</v>
      </c>
      <c r="D21" s="158" t="s">
        <v>155</v>
      </c>
      <c r="E21" s="159">
        <v>12.73</v>
      </c>
      <c r="F21" s="159"/>
      <c r="G21" s="159"/>
      <c r="H21" s="159">
        <v>8.9110000000000005E-3</v>
      </c>
    </row>
    <row r="22" spans="1:8" s="2" customFormat="1" ht="13.55" customHeight="1">
      <c r="A22" s="157">
        <v>8</v>
      </c>
      <c r="B22" s="158" t="s">
        <v>443</v>
      </c>
      <c r="C22" s="158" t="s">
        <v>444</v>
      </c>
      <c r="D22" s="158" t="s">
        <v>155</v>
      </c>
      <c r="E22" s="159">
        <v>12.73</v>
      </c>
      <c r="F22" s="159"/>
      <c r="G22" s="159"/>
      <c r="H22" s="159">
        <v>0</v>
      </c>
    </row>
    <row r="23" spans="1:8" s="2" customFormat="1" ht="24.05" customHeight="1">
      <c r="A23" s="157">
        <v>9</v>
      </c>
      <c r="B23" s="158" t="s">
        <v>300</v>
      </c>
      <c r="C23" s="158" t="s">
        <v>301</v>
      </c>
      <c r="D23" s="158" t="s">
        <v>144</v>
      </c>
      <c r="E23" s="159">
        <v>6.4909999999999997</v>
      </c>
      <c r="F23" s="159"/>
      <c r="G23" s="159"/>
      <c r="H23" s="159">
        <v>0</v>
      </c>
    </row>
    <row r="24" spans="1:8" s="2" customFormat="1" ht="24.05" customHeight="1">
      <c r="A24" s="157">
        <v>10</v>
      </c>
      <c r="B24" s="158" t="s">
        <v>151</v>
      </c>
      <c r="C24" s="158" t="s">
        <v>152</v>
      </c>
      <c r="D24" s="158" t="s">
        <v>144</v>
      </c>
      <c r="E24" s="159">
        <v>5.8029999999999999</v>
      </c>
      <c r="F24" s="159"/>
      <c r="G24" s="159"/>
      <c r="H24" s="159">
        <v>0</v>
      </c>
    </row>
    <row r="25" spans="1:8" s="2" customFormat="1" ht="24.05" customHeight="1">
      <c r="A25" s="157">
        <v>11</v>
      </c>
      <c r="B25" s="158" t="s">
        <v>153</v>
      </c>
      <c r="C25" s="158" t="s">
        <v>154</v>
      </c>
      <c r="D25" s="158" t="s">
        <v>155</v>
      </c>
      <c r="E25" s="159">
        <v>23.212</v>
      </c>
      <c r="F25" s="159"/>
      <c r="G25" s="159"/>
      <c r="H25" s="159">
        <v>0</v>
      </c>
    </row>
    <row r="26" spans="1:8" s="2" customFormat="1" ht="24.05" customHeight="1">
      <c r="A26" s="157">
        <v>12</v>
      </c>
      <c r="B26" s="158" t="s">
        <v>445</v>
      </c>
      <c r="C26" s="158" t="s">
        <v>446</v>
      </c>
      <c r="D26" s="158" t="s">
        <v>144</v>
      </c>
      <c r="E26" s="159">
        <v>1.17</v>
      </c>
      <c r="F26" s="159"/>
      <c r="G26" s="159"/>
      <c r="H26" s="159">
        <v>0</v>
      </c>
    </row>
    <row r="27" spans="1:8" s="2" customFormat="1" ht="13.55" customHeight="1">
      <c r="A27" s="160">
        <v>13</v>
      </c>
      <c r="B27" s="161" t="s">
        <v>447</v>
      </c>
      <c r="C27" s="161" t="s">
        <v>448</v>
      </c>
      <c r="D27" s="161" t="s">
        <v>169</v>
      </c>
      <c r="E27" s="162">
        <v>1.954</v>
      </c>
      <c r="F27" s="162"/>
      <c r="G27" s="162"/>
      <c r="H27" s="162">
        <v>1.954</v>
      </c>
    </row>
    <row r="28" spans="1:8" s="2" customFormat="1" ht="28.55" customHeight="1">
      <c r="A28" s="154"/>
      <c r="B28" s="155" t="s">
        <v>52</v>
      </c>
      <c r="C28" s="155" t="s">
        <v>191</v>
      </c>
      <c r="D28" s="155"/>
      <c r="E28" s="156"/>
      <c r="F28" s="156"/>
      <c r="G28" s="156"/>
      <c r="H28" s="156">
        <v>0</v>
      </c>
    </row>
    <row r="29" spans="1:8" s="2" customFormat="1" ht="24.05" customHeight="1">
      <c r="A29" s="157">
        <v>14</v>
      </c>
      <c r="B29" s="158" t="s">
        <v>449</v>
      </c>
      <c r="C29" s="158" t="s">
        <v>450</v>
      </c>
      <c r="D29" s="158" t="s">
        <v>144</v>
      </c>
      <c r="E29" s="159">
        <v>1.143</v>
      </c>
      <c r="F29" s="159"/>
      <c r="G29" s="159"/>
      <c r="H29" s="159">
        <v>0</v>
      </c>
    </row>
    <row r="30" spans="1:8" s="2" customFormat="1" ht="28.55" customHeight="1">
      <c r="A30" s="154"/>
      <c r="B30" s="155" t="s">
        <v>36</v>
      </c>
      <c r="C30" s="155" t="s">
        <v>451</v>
      </c>
      <c r="D30" s="155"/>
      <c r="E30" s="156"/>
      <c r="F30" s="156"/>
      <c r="G30" s="156"/>
      <c r="H30" s="156">
        <v>1.2555130000000001</v>
      </c>
    </row>
    <row r="31" spans="1:8" s="2" customFormat="1" ht="24.05" customHeight="1">
      <c r="A31" s="157">
        <v>15</v>
      </c>
      <c r="B31" s="158" t="s">
        <v>452</v>
      </c>
      <c r="C31" s="158" t="s">
        <v>453</v>
      </c>
      <c r="D31" s="158" t="s">
        <v>327</v>
      </c>
      <c r="E31" s="159">
        <v>8.1999999999999993</v>
      </c>
      <c r="F31" s="159"/>
      <c r="G31" s="159"/>
      <c r="H31" s="159">
        <v>0</v>
      </c>
    </row>
    <row r="32" spans="1:8" s="2" customFormat="1" ht="24.05" customHeight="1">
      <c r="A32" s="160">
        <v>16</v>
      </c>
      <c r="B32" s="161" t="s">
        <v>454</v>
      </c>
      <c r="C32" s="161" t="s">
        <v>455</v>
      </c>
      <c r="D32" s="161" t="s">
        <v>327</v>
      </c>
      <c r="E32" s="162">
        <v>9.02</v>
      </c>
      <c r="F32" s="162"/>
      <c r="G32" s="162"/>
      <c r="H32" s="162">
        <v>1.353E-3</v>
      </c>
    </row>
    <row r="33" spans="1:15" s="2" customFormat="1" ht="24.05" customHeight="1">
      <c r="A33" s="157">
        <v>17</v>
      </c>
      <c r="B33" s="158" t="s">
        <v>456</v>
      </c>
      <c r="C33" s="158" t="s">
        <v>457</v>
      </c>
      <c r="D33" s="158" t="s">
        <v>231</v>
      </c>
      <c r="E33" s="159">
        <v>1</v>
      </c>
      <c r="F33" s="159"/>
      <c r="G33" s="159"/>
      <c r="H33" s="159">
        <v>0</v>
      </c>
    </row>
    <row r="34" spans="1:15" s="2" customFormat="1" ht="13.55" customHeight="1">
      <c r="A34" s="160">
        <v>18</v>
      </c>
      <c r="B34" s="161" t="s">
        <v>458</v>
      </c>
      <c r="C34" s="161" t="s">
        <v>459</v>
      </c>
      <c r="D34" s="161" t="s">
        <v>231</v>
      </c>
      <c r="E34" s="162">
        <v>1</v>
      </c>
      <c r="F34" s="162"/>
      <c r="G34" s="162"/>
      <c r="H34" s="162">
        <v>3.5999999999999999E-3</v>
      </c>
    </row>
    <row r="35" spans="1:15" s="2" customFormat="1" ht="13.55" customHeight="1">
      <c r="A35" s="157">
        <v>19</v>
      </c>
      <c r="B35" s="158" t="s">
        <v>460</v>
      </c>
      <c r="C35" s="158" t="s">
        <v>461</v>
      </c>
      <c r="D35" s="158" t="s">
        <v>327</v>
      </c>
      <c r="E35" s="159">
        <v>8.1999999999999993</v>
      </c>
      <c r="F35" s="159"/>
      <c r="G35" s="159"/>
      <c r="H35" s="159">
        <v>0</v>
      </c>
    </row>
    <row r="36" spans="1:15" s="2" customFormat="1" ht="24.05" customHeight="1">
      <c r="A36" s="157">
        <v>20</v>
      </c>
      <c r="B36" s="158" t="s">
        <v>462</v>
      </c>
      <c r="C36" s="158" t="s">
        <v>463</v>
      </c>
      <c r="D36" s="158" t="s">
        <v>327</v>
      </c>
      <c r="E36" s="159">
        <v>8.1999999999999993</v>
      </c>
      <c r="F36" s="159"/>
      <c r="G36" s="159"/>
      <c r="H36" s="159">
        <v>0</v>
      </c>
    </row>
    <row r="37" spans="1:15" s="2" customFormat="1" ht="24.05" customHeight="1">
      <c r="A37" s="157">
        <v>21</v>
      </c>
      <c r="B37" s="158" t="s">
        <v>464</v>
      </c>
      <c r="C37" s="158" t="s">
        <v>465</v>
      </c>
      <c r="D37" s="158" t="s">
        <v>231</v>
      </c>
      <c r="E37" s="159">
        <v>1</v>
      </c>
      <c r="F37" s="159"/>
      <c r="G37" s="159"/>
      <c r="H37" s="159">
        <v>0</v>
      </c>
    </row>
    <row r="38" spans="1:15" s="2" customFormat="1" ht="24.05" customHeight="1">
      <c r="A38" s="160">
        <v>22</v>
      </c>
      <c r="B38" s="161" t="s">
        <v>466</v>
      </c>
      <c r="C38" s="161" t="s">
        <v>467</v>
      </c>
      <c r="D38" s="161" t="s">
        <v>231</v>
      </c>
      <c r="E38" s="162">
        <v>1</v>
      </c>
      <c r="F38" s="162"/>
      <c r="G38" s="162"/>
      <c r="H38" s="162">
        <v>1.25</v>
      </c>
      <c r="M38" s="266"/>
    </row>
    <row r="39" spans="1:15" s="2" customFormat="1" ht="13.55" customHeight="1">
      <c r="A39" s="157">
        <v>23</v>
      </c>
      <c r="B39" s="158" t="s">
        <v>468</v>
      </c>
      <c r="C39" s="158" t="s">
        <v>469</v>
      </c>
      <c r="D39" s="158" t="s">
        <v>327</v>
      </c>
      <c r="E39" s="159">
        <v>7</v>
      </c>
      <c r="F39" s="159"/>
      <c r="G39" s="159"/>
      <c r="H39" s="159">
        <v>5.5999999999999995E-4</v>
      </c>
    </row>
    <row r="40" spans="1:15" s="2" customFormat="1" ht="13.55" customHeight="1">
      <c r="A40" s="157">
        <v>24</v>
      </c>
      <c r="B40" s="158" t="s">
        <v>470</v>
      </c>
      <c r="C40" s="158" t="s">
        <v>471</v>
      </c>
      <c r="D40" s="158" t="s">
        <v>327</v>
      </c>
      <c r="E40" s="159">
        <v>7</v>
      </c>
      <c r="F40" s="159"/>
      <c r="G40" s="159"/>
      <c r="H40" s="159">
        <v>0</v>
      </c>
    </row>
    <row r="41" spans="1:15" s="2" customFormat="1" ht="28.55" customHeight="1">
      <c r="A41" s="154"/>
      <c r="B41" s="155" t="s">
        <v>251</v>
      </c>
      <c r="C41" s="155" t="s">
        <v>252</v>
      </c>
      <c r="D41" s="155"/>
      <c r="E41" s="156"/>
      <c r="F41" s="156"/>
      <c r="G41" s="156"/>
      <c r="H41" s="156">
        <v>0</v>
      </c>
      <c r="N41" s="266"/>
    </row>
    <row r="42" spans="1:15" s="2" customFormat="1" ht="24.05" customHeight="1">
      <c r="A42" s="157">
        <v>25</v>
      </c>
      <c r="B42" s="158" t="s">
        <v>472</v>
      </c>
      <c r="C42" s="158" t="s">
        <v>473</v>
      </c>
      <c r="D42" s="158" t="s">
        <v>169</v>
      </c>
      <c r="E42" s="159">
        <v>3.2360000000000002</v>
      </c>
      <c r="F42" s="159"/>
      <c r="G42" s="159"/>
      <c r="H42" s="159">
        <v>0</v>
      </c>
      <c r="M42" s="267"/>
      <c r="N42" s="153"/>
      <c r="O42" s="153"/>
    </row>
    <row r="43" spans="1:15" s="2" customFormat="1" ht="30.85" customHeight="1">
      <c r="A43" s="151"/>
      <c r="B43" s="152" t="s">
        <v>474</v>
      </c>
      <c r="C43" s="152" t="s">
        <v>475</v>
      </c>
      <c r="D43" s="152"/>
      <c r="E43" s="153"/>
      <c r="F43" s="153"/>
      <c r="G43" s="153"/>
      <c r="H43" s="153">
        <v>0</v>
      </c>
      <c r="M43" s="264"/>
      <c r="N43" s="153"/>
      <c r="O43" s="153"/>
    </row>
    <row r="44" spans="1:15" s="2" customFormat="1" ht="28.55" customHeight="1">
      <c r="A44" s="154"/>
      <c r="B44" s="155" t="s">
        <v>70</v>
      </c>
      <c r="C44" s="155" t="s">
        <v>288</v>
      </c>
      <c r="D44" s="155"/>
      <c r="E44" s="156"/>
      <c r="F44" s="156"/>
      <c r="G44" s="156"/>
      <c r="H44" s="156">
        <v>0</v>
      </c>
    </row>
    <row r="45" spans="1:15" s="2" customFormat="1" ht="24.05" customHeight="1">
      <c r="A45" s="157">
        <v>26</v>
      </c>
      <c r="B45" s="158" t="s">
        <v>289</v>
      </c>
      <c r="C45" s="158" t="s">
        <v>290</v>
      </c>
      <c r="D45" s="158" t="s">
        <v>291</v>
      </c>
      <c r="E45" s="159">
        <v>10</v>
      </c>
      <c r="F45" s="159"/>
      <c r="G45" s="159"/>
      <c r="H45" s="159">
        <v>0</v>
      </c>
    </row>
    <row r="46" spans="1:15" s="2" customFormat="1" ht="30.85" customHeight="1">
      <c r="A46" s="151"/>
      <c r="B46" s="152" t="s">
        <v>47</v>
      </c>
      <c r="C46" s="152" t="s">
        <v>255</v>
      </c>
      <c r="D46" s="152"/>
      <c r="E46" s="153"/>
      <c r="F46" s="153"/>
      <c r="G46" s="153"/>
      <c r="H46" s="153">
        <v>1.4220000000000001E-3</v>
      </c>
    </row>
    <row r="47" spans="1:15" s="2" customFormat="1" ht="28.55" customHeight="1">
      <c r="A47" s="154"/>
      <c r="B47" s="155" t="s">
        <v>476</v>
      </c>
      <c r="C47" s="155" t="s">
        <v>477</v>
      </c>
      <c r="D47" s="155"/>
      <c r="E47" s="156"/>
      <c r="F47" s="156"/>
      <c r="G47" s="156"/>
      <c r="H47" s="156">
        <v>1.4220000000000001E-3</v>
      </c>
      <c r="N47" s="265"/>
    </row>
    <row r="48" spans="1:15" s="2" customFormat="1" ht="24.05" customHeight="1">
      <c r="A48" s="157">
        <v>27</v>
      </c>
      <c r="B48" s="158" t="s">
        <v>478</v>
      </c>
      <c r="C48" s="158" t="s">
        <v>479</v>
      </c>
      <c r="D48" s="158" t="s">
        <v>231</v>
      </c>
      <c r="E48" s="159">
        <v>4</v>
      </c>
      <c r="F48" s="159"/>
      <c r="G48" s="159"/>
      <c r="H48" s="159">
        <v>8.4000000000000003E-4</v>
      </c>
      <c r="M48" s="264"/>
      <c r="N48" s="153"/>
      <c r="O48" s="153"/>
    </row>
    <row r="49" spans="1:8" s="2" customFormat="1" ht="24.05" customHeight="1">
      <c r="A49" s="157">
        <v>28</v>
      </c>
      <c r="B49" s="158" t="s">
        <v>480</v>
      </c>
      <c r="C49" s="158" t="s">
        <v>481</v>
      </c>
      <c r="D49" s="158" t="s">
        <v>231</v>
      </c>
      <c r="E49" s="159">
        <v>2</v>
      </c>
      <c r="F49" s="159"/>
      <c r="G49" s="159"/>
      <c r="H49" s="159">
        <v>8.0000000000000007E-5</v>
      </c>
    </row>
    <row r="50" spans="1:8" s="2" customFormat="1" ht="24.05" customHeight="1">
      <c r="A50" s="160">
        <v>29</v>
      </c>
      <c r="B50" s="161" t="s">
        <v>482</v>
      </c>
      <c r="C50" s="161" t="s">
        <v>483</v>
      </c>
      <c r="D50" s="161" t="s">
        <v>231</v>
      </c>
      <c r="E50" s="162">
        <v>1</v>
      </c>
      <c r="F50" s="162"/>
      <c r="G50" s="162"/>
      <c r="H50" s="162">
        <v>4.1999999999999998E-5</v>
      </c>
    </row>
    <row r="51" spans="1:8" s="2" customFormat="1" ht="24.05" customHeight="1">
      <c r="A51" s="160">
        <v>30</v>
      </c>
      <c r="B51" s="161" t="s">
        <v>484</v>
      </c>
      <c r="C51" s="161" t="s">
        <v>485</v>
      </c>
      <c r="D51" s="161" t="s">
        <v>231</v>
      </c>
      <c r="E51" s="162">
        <v>1</v>
      </c>
      <c r="F51" s="162"/>
      <c r="G51" s="162"/>
      <c r="H51" s="162">
        <v>4.6000000000000001E-4</v>
      </c>
    </row>
    <row r="52" spans="1:8" s="2" customFormat="1" ht="24.05" customHeight="1">
      <c r="A52" s="157">
        <v>31</v>
      </c>
      <c r="B52" s="158" t="s">
        <v>486</v>
      </c>
      <c r="C52" s="158" t="s">
        <v>487</v>
      </c>
      <c r="D52" s="158" t="s">
        <v>268</v>
      </c>
      <c r="E52" s="159">
        <v>0.55500000000000005</v>
      </c>
      <c r="F52" s="159"/>
      <c r="G52" s="159"/>
      <c r="H52" s="159">
        <v>0</v>
      </c>
    </row>
    <row r="53" spans="1:8" s="2" customFormat="1" ht="30.85" customHeight="1">
      <c r="A53" s="163"/>
      <c r="B53" s="164"/>
      <c r="C53" s="164" t="s">
        <v>292</v>
      </c>
      <c r="D53" s="164"/>
      <c r="E53" s="165"/>
      <c r="F53" s="165"/>
      <c r="G53" s="165"/>
      <c r="H53" s="165">
        <v>3.2359110000000002</v>
      </c>
    </row>
  </sheetData>
  <mergeCells count="2">
    <mergeCell ref="A1:H1"/>
    <mergeCell ref="A8:C8"/>
  </mergeCells>
  <pageMargins left="0.39370079040527345" right="0.39370079040527345" top="0.7874015808105469" bottom="0.7874015808105469" header="0" footer="0"/>
  <pageSetup paperSize="9" scale="97" fitToHeight="100" orientation="portrait" blackAndWhite="1" r:id="rId1"/>
  <headerFooter alignWithMargins="0">
    <oddFooter>&amp;C   Strana &amp;P 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showZeros="0" workbookViewId="0">
      <selection activeCell="F15" sqref="F15"/>
    </sheetView>
  </sheetViews>
  <sheetFormatPr defaultColWidth="10.42578125" defaultRowHeight="11.95" customHeight="1"/>
  <cols>
    <col min="1" max="1" width="4" style="166" customWidth="1"/>
    <col min="2" max="2" width="12.28515625" style="167" customWidth="1"/>
    <col min="3" max="3" width="49.85546875" style="167" customWidth="1"/>
    <col min="4" max="4" width="3.85546875" style="167" customWidth="1"/>
    <col min="5" max="5" width="11.28515625" style="168" customWidth="1"/>
    <col min="6" max="6" width="11.42578125" style="168" customWidth="1"/>
    <col min="7" max="7" width="17.28515625" style="168" customWidth="1"/>
    <col min="8" max="8" width="13.85546875" style="168" customWidth="1"/>
    <col min="9" max="10" width="10.42578125" style="1"/>
    <col min="11" max="11" width="18" style="1" customWidth="1"/>
    <col min="12" max="16384" width="10.42578125" style="1"/>
  </cols>
  <sheetData>
    <row r="1" spans="1:12" s="2" customFormat="1" ht="27.8" customHeight="1">
      <c r="A1" s="323" t="s">
        <v>123</v>
      </c>
      <c r="B1" s="324"/>
      <c r="C1" s="324"/>
      <c r="D1" s="324"/>
      <c r="E1" s="324"/>
      <c r="F1" s="324"/>
      <c r="G1" s="324"/>
      <c r="H1" s="324"/>
    </row>
    <row r="2" spans="1:12" s="2" customFormat="1" ht="12.85" customHeight="1">
      <c r="A2" s="129" t="s">
        <v>124</v>
      </c>
      <c r="B2" s="133"/>
      <c r="C2" s="133"/>
      <c r="D2" s="133"/>
      <c r="E2" s="133"/>
      <c r="F2" s="133"/>
      <c r="G2" s="133"/>
      <c r="H2" s="133"/>
    </row>
    <row r="3" spans="1:12" s="2" customFormat="1" ht="12.85" customHeight="1">
      <c r="A3" s="129" t="s">
        <v>125</v>
      </c>
      <c r="B3" s="133"/>
      <c r="C3" s="133"/>
      <c r="D3" s="133"/>
      <c r="E3" s="133"/>
      <c r="F3" s="133"/>
      <c r="G3" s="133"/>
      <c r="H3" s="133"/>
    </row>
    <row r="4" spans="1:12" s="2" customFormat="1" ht="13.55" customHeight="1">
      <c r="A4" s="144" t="s">
        <v>126</v>
      </c>
      <c r="B4" s="129"/>
      <c r="C4" s="144" t="s">
        <v>488</v>
      </c>
      <c r="D4" s="130"/>
      <c r="E4" s="130"/>
      <c r="F4" s="130"/>
      <c r="G4" s="130"/>
      <c r="H4" s="130"/>
    </row>
    <row r="5" spans="1:12" s="2" customFormat="1" ht="6.8" customHeight="1">
      <c r="A5" s="145"/>
      <c r="B5" s="146"/>
      <c r="C5" s="146"/>
      <c r="D5" s="146"/>
      <c r="E5" s="147"/>
      <c r="F5" s="147"/>
      <c r="G5" s="147"/>
      <c r="H5" s="147"/>
    </row>
    <row r="6" spans="1:12" s="2" customFormat="1" ht="12.85" customHeight="1">
      <c r="A6" s="133" t="s">
        <v>128</v>
      </c>
      <c r="B6" s="133"/>
      <c r="C6" s="133"/>
      <c r="D6" s="133"/>
      <c r="E6" s="133"/>
      <c r="F6" s="133"/>
      <c r="G6" s="133"/>
      <c r="H6" s="133"/>
    </row>
    <row r="7" spans="1:12" s="2" customFormat="1" ht="13.55" customHeight="1">
      <c r="A7" s="133" t="s">
        <v>129</v>
      </c>
      <c r="B7" s="133"/>
      <c r="C7" s="133"/>
      <c r="D7" s="133"/>
      <c r="E7" s="133" t="s">
        <v>130</v>
      </c>
      <c r="F7" s="133"/>
      <c r="G7" s="133"/>
      <c r="H7" s="133"/>
    </row>
    <row r="8" spans="1:12" s="2" customFormat="1" ht="13.55" customHeight="1">
      <c r="A8" s="325" t="s">
        <v>131</v>
      </c>
      <c r="B8" s="326"/>
      <c r="C8" s="326"/>
      <c r="D8" s="148"/>
      <c r="E8" s="133" t="s">
        <v>102</v>
      </c>
      <c r="F8" s="149"/>
      <c r="G8" s="149"/>
      <c r="H8" s="149"/>
    </row>
    <row r="9" spans="1:12" s="2" customFormat="1" ht="6.8" customHeight="1">
      <c r="A9" s="145"/>
      <c r="B9" s="145"/>
      <c r="C9" s="145"/>
      <c r="D9" s="145"/>
      <c r="E9" s="145"/>
      <c r="F9" s="145"/>
      <c r="G9" s="145"/>
      <c r="H9" s="145"/>
    </row>
    <row r="10" spans="1:12" s="2" customFormat="1" ht="28.55" customHeight="1">
      <c r="A10" s="150" t="s">
        <v>132</v>
      </c>
      <c r="B10" s="150" t="s">
        <v>133</v>
      </c>
      <c r="C10" s="150" t="s">
        <v>134</v>
      </c>
      <c r="D10" s="150" t="s">
        <v>135</v>
      </c>
      <c r="E10" s="150" t="s">
        <v>136</v>
      </c>
      <c r="F10" s="150" t="s">
        <v>137</v>
      </c>
      <c r="G10" s="150" t="s">
        <v>138</v>
      </c>
      <c r="H10" s="150" t="s">
        <v>139</v>
      </c>
    </row>
    <row r="11" spans="1:12" s="2" customFormat="1" ht="12.85" hidden="1" customHeight="1">
      <c r="A11" s="150" t="s">
        <v>33</v>
      </c>
      <c r="B11" s="150" t="s">
        <v>40</v>
      </c>
      <c r="C11" s="150" t="s">
        <v>46</v>
      </c>
      <c r="D11" s="150" t="s">
        <v>52</v>
      </c>
      <c r="E11" s="150" t="s">
        <v>56</v>
      </c>
      <c r="F11" s="150" t="s">
        <v>60</v>
      </c>
      <c r="G11" s="150" t="s">
        <v>63</v>
      </c>
      <c r="H11" s="150" t="s">
        <v>36</v>
      </c>
    </row>
    <row r="12" spans="1:12" s="2" customFormat="1" ht="3.05" customHeight="1">
      <c r="A12" s="145"/>
      <c r="B12" s="145"/>
      <c r="C12" s="145"/>
      <c r="D12" s="145"/>
      <c r="E12" s="145"/>
      <c r="F12" s="145"/>
      <c r="G12" s="145"/>
      <c r="H12" s="145"/>
    </row>
    <row r="13" spans="1:12" s="2" customFormat="1" ht="30.85" customHeight="1">
      <c r="A13" s="151"/>
      <c r="B13" s="152" t="s">
        <v>34</v>
      </c>
      <c r="C13" s="152" t="s">
        <v>140</v>
      </c>
      <c r="D13" s="152"/>
      <c r="E13" s="153"/>
      <c r="F13" s="153"/>
      <c r="G13" s="153"/>
      <c r="H13" s="153">
        <v>24.527456749999999</v>
      </c>
      <c r="K13" s="153"/>
      <c r="L13" s="153"/>
    </row>
    <row r="14" spans="1:12" s="2" customFormat="1" ht="28.55" customHeight="1">
      <c r="A14" s="154"/>
      <c r="B14" s="155" t="s">
        <v>33</v>
      </c>
      <c r="C14" s="155" t="s">
        <v>141</v>
      </c>
      <c r="D14" s="155"/>
      <c r="E14" s="156"/>
      <c r="F14" s="156"/>
      <c r="G14" s="156"/>
      <c r="H14" s="156">
        <v>15.566526250000001</v>
      </c>
    </row>
    <row r="15" spans="1:12" s="2" customFormat="1" ht="13.55" customHeight="1">
      <c r="A15" s="157">
        <v>1</v>
      </c>
      <c r="B15" s="158" t="s">
        <v>435</v>
      </c>
      <c r="C15" s="158" t="s">
        <v>436</v>
      </c>
      <c r="D15" s="158" t="s">
        <v>144</v>
      </c>
      <c r="E15" s="159">
        <v>1.92</v>
      </c>
      <c r="F15" s="159"/>
      <c r="G15" s="159"/>
      <c r="H15" s="159">
        <v>0</v>
      </c>
    </row>
    <row r="16" spans="1:12" s="2" customFormat="1" ht="13.55" customHeight="1">
      <c r="A16" s="157">
        <v>2</v>
      </c>
      <c r="B16" s="158" t="s">
        <v>489</v>
      </c>
      <c r="C16" s="158" t="s">
        <v>490</v>
      </c>
      <c r="D16" s="158" t="s">
        <v>144</v>
      </c>
      <c r="E16" s="159">
        <v>39.316000000000003</v>
      </c>
      <c r="F16" s="159"/>
      <c r="G16" s="159"/>
      <c r="H16" s="159">
        <v>0</v>
      </c>
    </row>
    <row r="17" spans="1:8" s="2" customFormat="1" ht="34.6" customHeight="1">
      <c r="A17" s="157">
        <v>3</v>
      </c>
      <c r="B17" s="158" t="s">
        <v>491</v>
      </c>
      <c r="C17" s="158" t="s">
        <v>492</v>
      </c>
      <c r="D17" s="158" t="s">
        <v>144</v>
      </c>
      <c r="E17" s="159">
        <v>39.316000000000003</v>
      </c>
      <c r="F17" s="159"/>
      <c r="G17" s="159"/>
      <c r="H17" s="159">
        <v>0</v>
      </c>
    </row>
    <row r="18" spans="1:8" s="2" customFormat="1" ht="24.05" customHeight="1">
      <c r="A18" s="157">
        <v>4</v>
      </c>
      <c r="B18" s="158" t="s">
        <v>493</v>
      </c>
      <c r="C18" s="158" t="s">
        <v>494</v>
      </c>
      <c r="D18" s="158" t="s">
        <v>155</v>
      </c>
      <c r="E18" s="159">
        <v>36.625</v>
      </c>
      <c r="F18" s="159"/>
      <c r="G18" s="159"/>
      <c r="H18" s="159">
        <v>3.5526250000000002E-2</v>
      </c>
    </row>
    <row r="19" spans="1:8" s="2" customFormat="1" ht="24.05" customHeight="1">
      <c r="A19" s="157">
        <v>5</v>
      </c>
      <c r="B19" s="158" t="s">
        <v>495</v>
      </c>
      <c r="C19" s="158" t="s">
        <v>496</v>
      </c>
      <c r="D19" s="158" t="s">
        <v>155</v>
      </c>
      <c r="E19" s="159">
        <v>36.625</v>
      </c>
      <c r="F19" s="159"/>
      <c r="G19" s="159"/>
      <c r="H19" s="159">
        <v>0</v>
      </c>
    </row>
    <row r="20" spans="1:8" s="2" customFormat="1" ht="24.05" customHeight="1">
      <c r="A20" s="157">
        <v>6</v>
      </c>
      <c r="B20" s="158" t="s">
        <v>151</v>
      </c>
      <c r="C20" s="158" t="s">
        <v>152</v>
      </c>
      <c r="D20" s="158" t="s">
        <v>144</v>
      </c>
      <c r="E20" s="159">
        <v>13.95</v>
      </c>
      <c r="F20" s="159"/>
      <c r="G20" s="159"/>
      <c r="H20" s="159">
        <v>0</v>
      </c>
    </row>
    <row r="21" spans="1:8" s="2" customFormat="1" ht="24.05" customHeight="1">
      <c r="A21" s="157">
        <v>7</v>
      </c>
      <c r="B21" s="158" t="s">
        <v>300</v>
      </c>
      <c r="C21" s="158" t="s">
        <v>301</v>
      </c>
      <c r="D21" s="158" t="s">
        <v>144</v>
      </c>
      <c r="E21" s="159">
        <v>27.286000000000001</v>
      </c>
      <c r="F21" s="159"/>
      <c r="G21" s="159"/>
      <c r="H21" s="159">
        <v>0</v>
      </c>
    </row>
    <row r="22" spans="1:8" s="2" customFormat="1" ht="24.05" customHeight="1">
      <c r="A22" s="157">
        <v>8</v>
      </c>
      <c r="B22" s="158" t="s">
        <v>445</v>
      </c>
      <c r="C22" s="158" t="s">
        <v>446</v>
      </c>
      <c r="D22" s="158" t="s">
        <v>144</v>
      </c>
      <c r="E22" s="159">
        <v>9.3000000000000007</v>
      </c>
      <c r="F22" s="159"/>
      <c r="G22" s="159"/>
      <c r="H22" s="159">
        <v>0</v>
      </c>
    </row>
    <row r="23" spans="1:8" s="2" customFormat="1" ht="13.55" customHeight="1">
      <c r="A23" s="160">
        <v>9</v>
      </c>
      <c r="B23" s="161" t="s">
        <v>447</v>
      </c>
      <c r="C23" s="161" t="s">
        <v>448</v>
      </c>
      <c r="D23" s="161" t="s">
        <v>169</v>
      </c>
      <c r="E23" s="162">
        <v>15.531000000000001</v>
      </c>
      <c r="F23" s="162"/>
      <c r="G23" s="162"/>
      <c r="H23" s="162">
        <v>15.531000000000001</v>
      </c>
    </row>
    <row r="24" spans="1:8" s="2" customFormat="1" ht="24.05" customHeight="1">
      <c r="A24" s="157">
        <v>10</v>
      </c>
      <c r="B24" s="158" t="s">
        <v>497</v>
      </c>
      <c r="C24" s="158" t="s">
        <v>498</v>
      </c>
      <c r="D24" s="158" t="s">
        <v>155</v>
      </c>
      <c r="E24" s="159">
        <v>46.5</v>
      </c>
      <c r="F24" s="159"/>
      <c r="G24" s="159"/>
      <c r="H24" s="159">
        <v>0</v>
      </c>
    </row>
    <row r="25" spans="1:8" s="2" customFormat="1" ht="28.55" customHeight="1">
      <c r="A25" s="154"/>
      <c r="B25" s="155" t="s">
        <v>52</v>
      </c>
      <c r="C25" s="155" t="s">
        <v>191</v>
      </c>
      <c r="D25" s="155"/>
      <c r="E25" s="156"/>
      <c r="F25" s="156"/>
      <c r="G25" s="156"/>
      <c r="H25" s="156">
        <v>8.7920805000000009</v>
      </c>
    </row>
    <row r="26" spans="1:8" s="2" customFormat="1" ht="24.05" customHeight="1">
      <c r="A26" s="157">
        <v>11</v>
      </c>
      <c r="B26" s="158" t="s">
        <v>449</v>
      </c>
      <c r="C26" s="158" t="s">
        <v>450</v>
      </c>
      <c r="D26" s="158" t="s">
        <v>144</v>
      </c>
      <c r="E26" s="159">
        <v>4.6500000000000004</v>
      </c>
      <c r="F26" s="159"/>
      <c r="G26" s="159"/>
      <c r="H26" s="159">
        <v>8.7920805000000009</v>
      </c>
    </row>
    <row r="27" spans="1:8" s="2" customFormat="1" ht="28.55" customHeight="1">
      <c r="A27" s="154"/>
      <c r="B27" s="155" t="s">
        <v>36</v>
      </c>
      <c r="C27" s="155" t="s">
        <v>451</v>
      </c>
      <c r="D27" s="155"/>
      <c r="E27" s="156"/>
      <c r="F27" s="156"/>
      <c r="G27" s="156"/>
      <c r="H27" s="156">
        <v>0.16885</v>
      </c>
    </row>
    <row r="28" spans="1:8" s="2" customFormat="1" ht="24.05" customHeight="1">
      <c r="A28" s="157">
        <v>12</v>
      </c>
      <c r="B28" s="158" t="s">
        <v>499</v>
      </c>
      <c r="C28" s="158" t="s">
        <v>500</v>
      </c>
      <c r="D28" s="158" t="s">
        <v>327</v>
      </c>
      <c r="E28" s="159">
        <v>6.9</v>
      </c>
      <c r="F28" s="159"/>
      <c r="G28" s="159"/>
      <c r="H28" s="159">
        <v>0</v>
      </c>
    </row>
    <row r="29" spans="1:8" s="2" customFormat="1" ht="24.05" customHeight="1">
      <c r="A29" s="160">
        <v>13</v>
      </c>
      <c r="B29" s="161" t="s">
        <v>501</v>
      </c>
      <c r="C29" s="161" t="s">
        <v>502</v>
      </c>
      <c r="D29" s="161" t="s">
        <v>231</v>
      </c>
      <c r="E29" s="162">
        <v>2</v>
      </c>
      <c r="F29" s="162"/>
      <c r="G29" s="162"/>
      <c r="H29" s="162">
        <v>9.7400000000000004E-3</v>
      </c>
    </row>
    <row r="30" spans="1:8" s="2" customFormat="1" ht="24.05" customHeight="1">
      <c r="A30" s="160">
        <v>14</v>
      </c>
      <c r="B30" s="161" t="s">
        <v>503</v>
      </c>
      <c r="C30" s="161" t="s">
        <v>504</v>
      </c>
      <c r="D30" s="161" t="s">
        <v>231</v>
      </c>
      <c r="E30" s="162">
        <v>2</v>
      </c>
      <c r="F30" s="162"/>
      <c r="G30" s="162"/>
      <c r="H30" s="162">
        <v>3.4199999999999999E-3</v>
      </c>
    </row>
    <row r="31" spans="1:8" s="2" customFormat="1" ht="24.05" customHeight="1">
      <c r="A31" s="157">
        <v>15</v>
      </c>
      <c r="B31" s="158" t="s">
        <v>505</v>
      </c>
      <c r="C31" s="158" t="s">
        <v>506</v>
      </c>
      <c r="D31" s="158" t="s">
        <v>327</v>
      </c>
      <c r="E31" s="159">
        <v>25</v>
      </c>
      <c r="F31" s="159"/>
      <c r="G31" s="159"/>
      <c r="H31" s="159">
        <v>2.5000000000000001E-4</v>
      </c>
    </row>
    <row r="32" spans="1:8" s="2" customFormat="1" ht="13.55" customHeight="1">
      <c r="A32" s="160">
        <v>16</v>
      </c>
      <c r="B32" s="161" t="s">
        <v>507</v>
      </c>
      <c r="C32" s="161" t="s">
        <v>508</v>
      </c>
      <c r="D32" s="161" t="s">
        <v>231</v>
      </c>
      <c r="E32" s="162">
        <v>4</v>
      </c>
      <c r="F32" s="162"/>
      <c r="G32" s="162"/>
      <c r="H32" s="162">
        <v>5.9679999999999997E-2</v>
      </c>
    </row>
    <row r="33" spans="1:8" s="2" customFormat="1" ht="24.05" customHeight="1">
      <c r="A33" s="160">
        <v>17</v>
      </c>
      <c r="B33" s="161" t="s">
        <v>509</v>
      </c>
      <c r="C33" s="161" t="s">
        <v>510</v>
      </c>
      <c r="D33" s="161" t="s">
        <v>231</v>
      </c>
      <c r="E33" s="162">
        <v>2</v>
      </c>
      <c r="F33" s="162"/>
      <c r="G33" s="162"/>
      <c r="H33" s="162">
        <v>1.172E-2</v>
      </c>
    </row>
    <row r="34" spans="1:8" s="2" customFormat="1" ht="24.05" customHeight="1">
      <c r="A34" s="160">
        <v>18</v>
      </c>
      <c r="B34" s="161" t="s">
        <v>511</v>
      </c>
      <c r="C34" s="161" t="s">
        <v>512</v>
      </c>
      <c r="D34" s="161" t="s">
        <v>231</v>
      </c>
      <c r="E34" s="162">
        <v>2</v>
      </c>
      <c r="F34" s="162"/>
      <c r="G34" s="162"/>
      <c r="H34" s="162">
        <v>6.1599999999999997E-3</v>
      </c>
    </row>
    <row r="35" spans="1:8" s="2" customFormat="1" ht="24.05" customHeight="1">
      <c r="A35" s="157">
        <v>19</v>
      </c>
      <c r="B35" s="158" t="s">
        <v>513</v>
      </c>
      <c r="C35" s="158" t="s">
        <v>514</v>
      </c>
      <c r="D35" s="158" t="s">
        <v>231</v>
      </c>
      <c r="E35" s="159">
        <v>4</v>
      </c>
      <c r="F35" s="159"/>
      <c r="G35" s="159"/>
      <c r="H35" s="159">
        <v>8.0000000000000007E-5</v>
      </c>
    </row>
    <row r="36" spans="1:8" s="2" customFormat="1" ht="13.55" customHeight="1">
      <c r="A36" s="160">
        <v>20</v>
      </c>
      <c r="B36" s="161" t="s">
        <v>515</v>
      </c>
      <c r="C36" s="161" t="s">
        <v>516</v>
      </c>
      <c r="D36" s="161" t="s">
        <v>231</v>
      </c>
      <c r="E36" s="162">
        <v>1</v>
      </c>
      <c r="F36" s="162"/>
      <c r="G36" s="162"/>
      <c r="H36" s="162">
        <v>5.9000000000000003E-4</v>
      </c>
    </row>
    <row r="37" spans="1:8" s="2" customFormat="1" ht="13.55" customHeight="1">
      <c r="A37" s="160">
        <v>21</v>
      </c>
      <c r="B37" s="161" t="s">
        <v>517</v>
      </c>
      <c r="C37" s="161" t="s">
        <v>518</v>
      </c>
      <c r="D37" s="161" t="s">
        <v>231</v>
      </c>
      <c r="E37" s="162">
        <v>2</v>
      </c>
      <c r="F37" s="162"/>
      <c r="G37" s="162"/>
      <c r="H37" s="162">
        <v>8.4000000000000003E-4</v>
      </c>
    </row>
    <row r="38" spans="1:8" s="2" customFormat="1" ht="13.55" customHeight="1">
      <c r="A38" s="160">
        <v>22</v>
      </c>
      <c r="B38" s="161" t="s">
        <v>519</v>
      </c>
      <c r="C38" s="161" t="s">
        <v>520</v>
      </c>
      <c r="D38" s="161" t="s">
        <v>231</v>
      </c>
      <c r="E38" s="162">
        <v>1</v>
      </c>
      <c r="F38" s="162"/>
      <c r="G38" s="162"/>
      <c r="H38" s="162">
        <v>5.1000000000000004E-4</v>
      </c>
    </row>
    <row r="39" spans="1:8" s="2" customFormat="1" ht="24.05" customHeight="1">
      <c r="A39" s="157">
        <v>23</v>
      </c>
      <c r="B39" s="158" t="s">
        <v>521</v>
      </c>
      <c r="C39" s="158" t="s">
        <v>522</v>
      </c>
      <c r="D39" s="158" t="s">
        <v>231</v>
      </c>
      <c r="E39" s="159">
        <v>2</v>
      </c>
      <c r="F39" s="159"/>
      <c r="G39" s="159"/>
      <c r="H39" s="159">
        <v>4.0000000000000003E-5</v>
      </c>
    </row>
    <row r="40" spans="1:8" s="2" customFormat="1" ht="24.05" customHeight="1">
      <c r="A40" s="160">
        <v>24</v>
      </c>
      <c r="B40" s="161" t="s">
        <v>523</v>
      </c>
      <c r="C40" s="161" t="s">
        <v>524</v>
      </c>
      <c r="D40" s="161" t="s">
        <v>231</v>
      </c>
      <c r="E40" s="162">
        <v>1</v>
      </c>
      <c r="F40" s="162"/>
      <c r="G40" s="162"/>
      <c r="H40" s="162">
        <v>6.4999999999999997E-4</v>
      </c>
    </row>
    <row r="41" spans="1:8" s="2" customFormat="1" ht="13.55" customHeight="1">
      <c r="A41" s="160">
        <v>25</v>
      </c>
      <c r="B41" s="161" t="s">
        <v>525</v>
      </c>
      <c r="C41" s="161" t="s">
        <v>526</v>
      </c>
      <c r="D41" s="161" t="s">
        <v>231</v>
      </c>
      <c r="E41" s="162">
        <v>1</v>
      </c>
      <c r="F41" s="162"/>
      <c r="G41" s="162"/>
      <c r="H41" s="162">
        <v>1.0300000000000001E-3</v>
      </c>
    </row>
    <row r="42" spans="1:8" s="2" customFormat="1" ht="13.55" customHeight="1">
      <c r="A42" s="157">
        <v>26</v>
      </c>
      <c r="B42" s="158" t="s">
        <v>527</v>
      </c>
      <c r="C42" s="158" t="s">
        <v>528</v>
      </c>
      <c r="D42" s="158" t="s">
        <v>327</v>
      </c>
      <c r="E42" s="159">
        <v>31.9</v>
      </c>
      <c r="F42" s="159"/>
      <c r="G42" s="159"/>
      <c r="H42" s="159">
        <v>0</v>
      </c>
    </row>
    <row r="43" spans="1:8" s="2" customFormat="1" ht="24.05" customHeight="1">
      <c r="A43" s="157">
        <v>27</v>
      </c>
      <c r="B43" s="158" t="s">
        <v>529</v>
      </c>
      <c r="C43" s="158" t="s">
        <v>530</v>
      </c>
      <c r="D43" s="158" t="s">
        <v>231</v>
      </c>
      <c r="E43" s="159">
        <v>1</v>
      </c>
      <c r="F43" s="159"/>
      <c r="G43" s="159"/>
      <c r="H43" s="159">
        <v>2.0000000000000002E-5</v>
      </c>
    </row>
    <row r="44" spans="1:8" s="2" customFormat="1" ht="24.05" customHeight="1">
      <c r="A44" s="157">
        <v>28</v>
      </c>
      <c r="B44" s="158" t="s">
        <v>531</v>
      </c>
      <c r="C44" s="158" t="s">
        <v>532</v>
      </c>
      <c r="D44" s="158" t="s">
        <v>231</v>
      </c>
      <c r="E44" s="159">
        <v>1</v>
      </c>
      <c r="F44" s="159"/>
      <c r="G44" s="159"/>
      <c r="H44" s="159">
        <v>2.0000000000000002E-5</v>
      </c>
    </row>
    <row r="45" spans="1:8" s="2" customFormat="1" ht="24.05" customHeight="1">
      <c r="A45" s="160">
        <v>29</v>
      </c>
      <c r="B45" s="161" t="s">
        <v>533</v>
      </c>
      <c r="C45" s="161" t="s">
        <v>534</v>
      </c>
      <c r="D45" s="161" t="s">
        <v>231</v>
      </c>
      <c r="E45" s="162">
        <v>2</v>
      </c>
      <c r="F45" s="162"/>
      <c r="G45" s="162"/>
      <c r="H45" s="162">
        <v>2.52E-2</v>
      </c>
    </row>
    <row r="46" spans="1:8" s="2" customFormat="1" ht="24.05" customHeight="1">
      <c r="A46" s="160">
        <v>30</v>
      </c>
      <c r="B46" s="161" t="s">
        <v>535</v>
      </c>
      <c r="C46" s="161" t="s">
        <v>536</v>
      </c>
      <c r="D46" s="161" t="s">
        <v>231</v>
      </c>
      <c r="E46" s="162">
        <v>2</v>
      </c>
      <c r="F46" s="162"/>
      <c r="G46" s="162"/>
      <c r="H46" s="162">
        <v>2.1000000000000001E-2</v>
      </c>
    </row>
    <row r="47" spans="1:8" s="2" customFormat="1" ht="13.55" customHeight="1">
      <c r="A47" s="160">
        <v>31</v>
      </c>
      <c r="B47" s="161" t="s">
        <v>537</v>
      </c>
      <c r="C47" s="161" t="s">
        <v>538</v>
      </c>
      <c r="D47" s="161" t="s">
        <v>231</v>
      </c>
      <c r="E47" s="162">
        <v>2</v>
      </c>
      <c r="F47" s="162"/>
      <c r="G47" s="162"/>
      <c r="H47" s="162">
        <v>2.1700000000000001E-2</v>
      </c>
    </row>
    <row r="48" spans="1:8" s="2" customFormat="1" ht="13.55" customHeight="1">
      <c r="A48" s="157">
        <v>32</v>
      </c>
      <c r="B48" s="158" t="s">
        <v>539</v>
      </c>
      <c r="C48" s="158" t="s">
        <v>540</v>
      </c>
      <c r="D48" s="158" t="s">
        <v>327</v>
      </c>
      <c r="E48" s="159">
        <v>31</v>
      </c>
      <c r="F48" s="159"/>
      <c r="G48" s="159"/>
      <c r="H48" s="159">
        <v>6.1999999999999998E-3</v>
      </c>
    </row>
    <row r="49" spans="1:12" s="2" customFormat="1" ht="28.55" customHeight="1">
      <c r="A49" s="154"/>
      <c r="B49" s="155" t="s">
        <v>251</v>
      </c>
      <c r="C49" s="155" t="s">
        <v>252</v>
      </c>
      <c r="D49" s="155"/>
      <c r="E49" s="156"/>
      <c r="F49" s="156"/>
      <c r="G49" s="156"/>
      <c r="H49" s="156">
        <v>0</v>
      </c>
      <c r="K49" s="156"/>
      <c r="L49" s="156"/>
    </row>
    <row r="50" spans="1:12" s="2" customFormat="1" ht="24.05" customHeight="1">
      <c r="A50" s="157">
        <v>33</v>
      </c>
      <c r="B50" s="158" t="s">
        <v>472</v>
      </c>
      <c r="C50" s="158" t="s">
        <v>473</v>
      </c>
      <c r="D50" s="158" t="s">
        <v>169</v>
      </c>
      <c r="E50" s="159">
        <v>24.527000000000001</v>
      </c>
      <c r="F50" s="159"/>
      <c r="G50" s="159"/>
      <c r="H50" s="159">
        <v>0</v>
      </c>
      <c r="K50" s="266"/>
    </row>
    <row r="51" spans="1:12" s="2" customFormat="1" ht="30.85" customHeight="1">
      <c r="A51" s="151"/>
      <c r="B51" s="152" t="s">
        <v>70</v>
      </c>
      <c r="C51" s="152" t="s">
        <v>288</v>
      </c>
      <c r="D51" s="152"/>
      <c r="E51" s="153"/>
      <c r="F51" s="153"/>
      <c r="G51" s="153"/>
      <c r="H51" s="153">
        <v>24.527456749999999</v>
      </c>
      <c r="J51" s="267"/>
      <c r="K51" s="153"/>
      <c r="L51" s="153"/>
    </row>
    <row r="52" spans="1:12" s="2" customFormat="1" ht="24.05" customHeight="1">
      <c r="A52" s="157">
        <v>34</v>
      </c>
      <c r="B52" s="158" t="s">
        <v>289</v>
      </c>
      <c r="C52" s="158" t="s">
        <v>290</v>
      </c>
      <c r="D52" s="158" t="s">
        <v>291</v>
      </c>
      <c r="E52" s="159">
        <v>10</v>
      </c>
      <c r="F52" s="159"/>
      <c r="G52" s="159"/>
      <c r="H52" s="159">
        <v>0</v>
      </c>
    </row>
    <row r="53" spans="1:12" s="2" customFormat="1" ht="30.85" customHeight="1">
      <c r="A53" s="163"/>
      <c r="B53" s="164"/>
      <c r="C53" s="164" t="s">
        <v>292</v>
      </c>
      <c r="D53" s="164"/>
      <c r="E53" s="165"/>
      <c r="F53" s="165"/>
      <c r="G53" s="165"/>
      <c r="H53" s="165">
        <v>24.527456749999999</v>
      </c>
    </row>
  </sheetData>
  <mergeCells count="2">
    <mergeCell ref="A1:H1"/>
    <mergeCell ref="A8:C8"/>
  </mergeCells>
  <pageMargins left="0.39370079040527345" right="0.39370079040527345" top="0.7874015808105469" bottom="0.7874015808105469" header="0" footer="0"/>
  <pageSetup paperSize="9" scale="97" fitToHeight="100" orientation="portrait" blackAndWhite="1" r:id="rId1"/>
  <headerFooter alignWithMargins="0">
    <oddFooter>&amp;C   Strana &amp;P 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showZeros="0" workbookViewId="0">
      <selection activeCell="E9" sqref="E9"/>
    </sheetView>
  </sheetViews>
  <sheetFormatPr defaultColWidth="10.42578125" defaultRowHeight="11.95" customHeight="1"/>
  <cols>
    <col min="1" max="1" width="4" style="166" customWidth="1"/>
    <col min="2" max="2" width="12.28515625" style="167" customWidth="1"/>
    <col min="3" max="3" width="49.85546875" style="167" customWidth="1"/>
    <col min="4" max="4" width="3.85546875" style="167" customWidth="1"/>
    <col min="5" max="5" width="11.28515625" style="168" customWidth="1"/>
    <col min="6" max="6" width="11.42578125" style="168" customWidth="1"/>
    <col min="7" max="7" width="17.28515625" style="168" customWidth="1"/>
    <col min="8" max="8" width="13.85546875" style="168" customWidth="1"/>
    <col min="9" max="16384" width="10.42578125" style="1"/>
  </cols>
  <sheetData>
    <row r="1" spans="1:8" s="2" customFormat="1" ht="27.8" customHeight="1">
      <c r="A1" s="323" t="s">
        <v>123</v>
      </c>
      <c r="B1" s="324"/>
      <c r="C1" s="324"/>
      <c r="D1" s="324"/>
      <c r="E1" s="324"/>
      <c r="F1" s="324"/>
      <c r="G1" s="324"/>
      <c r="H1" s="324"/>
    </row>
    <row r="2" spans="1:8" s="2" customFormat="1" ht="12.85" customHeight="1">
      <c r="A2" s="129" t="s">
        <v>124</v>
      </c>
      <c r="B2" s="133"/>
      <c r="C2" s="133"/>
      <c r="D2" s="133"/>
      <c r="E2" s="133"/>
      <c r="F2" s="133"/>
      <c r="G2" s="133"/>
      <c r="H2" s="133"/>
    </row>
    <row r="3" spans="1:8" s="2" customFormat="1" ht="12.85" customHeight="1">
      <c r="A3" s="129" t="s">
        <v>125</v>
      </c>
      <c r="B3" s="133"/>
      <c r="C3" s="133"/>
      <c r="D3" s="133"/>
      <c r="E3" s="133"/>
      <c r="F3" s="133"/>
      <c r="G3" s="133"/>
      <c r="H3" s="133"/>
    </row>
    <row r="4" spans="1:8" s="2" customFormat="1" ht="13.55" customHeight="1">
      <c r="A4" s="144" t="s">
        <v>126</v>
      </c>
      <c r="B4" s="129"/>
      <c r="C4" s="144" t="s">
        <v>541</v>
      </c>
      <c r="D4" s="130"/>
      <c r="E4" s="130"/>
      <c r="F4" s="130"/>
      <c r="G4" s="130"/>
      <c r="H4" s="130"/>
    </row>
    <row r="5" spans="1:8" s="2" customFormat="1" ht="6.8" customHeight="1">
      <c r="A5" s="145"/>
      <c r="B5" s="146"/>
      <c r="C5" s="146"/>
      <c r="D5" s="146"/>
      <c r="E5" s="147"/>
      <c r="F5" s="147"/>
      <c r="G5" s="147"/>
      <c r="H5" s="147"/>
    </row>
    <row r="6" spans="1:8" s="2" customFormat="1" ht="12.85" customHeight="1">
      <c r="A6" s="133" t="s">
        <v>128</v>
      </c>
      <c r="B6" s="133"/>
      <c r="C6" s="133"/>
      <c r="D6" s="133"/>
      <c r="E6" s="133"/>
      <c r="F6" s="133"/>
      <c r="G6" s="133"/>
      <c r="H6" s="133"/>
    </row>
    <row r="7" spans="1:8" s="2" customFormat="1" ht="13.55" customHeight="1">
      <c r="A7" s="133" t="s">
        <v>129</v>
      </c>
      <c r="B7" s="133"/>
      <c r="C7" s="133"/>
      <c r="D7" s="133"/>
      <c r="E7" s="133" t="s">
        <v>130</v>
      </c>
      <c r="F7" s="133"/>
      <c r="G7" s="133"/>
      <c r="H7" s="133"/>
    </row>
    <row r="8" spans="1:8" s="2" customFormat="1" ht="13.55" customHeight="1">
      <c r="A8" s="325" t="s">
        <v>131</v>
      </c>
      <c r="B8" s="326"/>
      <c r="C8" s="326"/>
      <c r="D8" s="148"/>
      <c r="E8" s="133" t="s">
        <v>102</v>
      </c>
      <c r="F8" s="149"/>
      <c r="G8" s="149"/>
      <c r="H8" s="149"/>
    </row>
    <row r="9" spans="1:8" s="2" customFormat="1" ht="6.8" customHeight="1">
      <c r="A9" s="145"/>
      <c r="B9" s="145"/>
      <c r="C9" s="145"/>
      <c r="D9" s="145"/>
      <c r="E9" s="145"/>
      <c r="F9" s="145"/>
      <c r="G9" s="145"/>
      <c r="H9" s="145"/>
    </row>
    <row r="10" spans="1:8" s="2" customFormat="1" ht="28.55" customHeight="1">
      <c r="A10" s="150" t="s">
        <v>132</v>
      </c>
      <c r="B10" s="150" t="s">
        <v>133</v>
      </c>
      <c r="C10" s="150" t="s">
        <v>134</v>
      </c>
      <c r="D10" s="150" t="s">
        <v>135</v>
      </c>
      <c r="E10" s="150" t="s">
        <v>136</v>
      </c>
      <c r="F10" s="150" t="s">
        <v>137</v>
      </c>
      <c r="G10" s="150" t="s">
        <v>138</v>
      </c>
      <c r="H10" s="150" t="s">
        <v>139</v>
      </c>
    </row>
    <row r="11" spans="1:8" s="2" customFormat="1" ht="12.85" hidden="1" customHeight="1">
      <c r="A11" s="150" t="s">
        <v>33</v>
      </c>
      <c r="B11" s="150" t="s">
        <v>40</v>
      </c>
      <c r="C11" s="150" t="s">
        <v>46</v>
      </c>
      <c r="D11" s="150" t="s">
        <v>52</v>
      </c>
      <c r="E11" s="150" t="s">
        <v>56</v>
      </c>
      <c r="F11" s="150" t="s">
        <v>60</v>
      </c>
      <c r="G11" s="150" t="s">
        <v>63</v>
      </c>
      <c r="H11" s="150" t="s">
        <v>36</v>
      </c>
    </row>
    <row r="12" spans="1:8" s="2" customFormat="1" ht="3.05" customHeight="1">
      <c r="A12" s="145"/>
      <c r="B12" s="145"/>
      <c r="C12" s="145"/>
      <c r="D12" s="145"/>
      <c r="E12" s="145"/>
      <c r="F12" s="145"/>
      <c r="G12" s="145"/>
      <c r="H12" s="145"/>
    </row>
    <row r="13" spans="1:8" s="2" customFormat="1" ht="30.85" customHeight="1">
      <c r="A13" s="151"/>
      <c r="B13" s="152" t="s">
        <v>474</v>
      </c>
      <c r="C13" s="152" t="s">
        <v>475</v>
      </c>
      <c r="D13" s="152"/>
      <c r="E13" s="153"/>
      <c r="F13" s="153"/>
      <c r="G13" s="153"/>
      <c r="H13" s="153">
        <v>0</v>
      </c>
    </row>
    <row r="14" spans="1:8" s="2" customFormat="1" ht="24.05" customHeight="1">
      <c r="A14" s="157">
        <v>1</v>
      </c>
      <c r="B14" s="158" t="s">
        <v>542</v>
      </c>
      <c r="C14" s="158" t="s">
        <v>543</v>
      </c>
      <c r="D14" s="158" t="s">
        <v>231</v>
      </c>
      <c r="E14" s="159">
        <v>1</v>
      </c>
      <c r="F14" s="159"/>
      <c r="G14" s="159"/>
      <c r="H14" s="159">
        <v>0</v>
      </c>
    </row>
    <row r="15" spans="1:8" s="2" customFormat="1" ht="30.85" customHeight="1">
      <c r="A15" s="163"/>
      <c r="B15" s="164"/>
      <c r="C15" s="164" t="s">
        <v>292</v>
      </c>
      <c r="D15" s="164"/>
      <c r="E15" s="165"/>
      <c r="F15" s="165"/>
      <c r="G15" s="165"/>
      <c r="H15" s="165">
        <v>0</v>
      </c>
    </row>
  </sheetData>
  <mergeCells count="2">
    <mergeCell ref="A1:H1"/>
    <mergeCell ref="A8:C8"/>
  </mergeCells>
  <pageMargins left="0.39370079040527345" right="0.39370079040527345" top="0.7874015808105469" bottom="0.7874015808105469" header="0" footer="0"/>
  <pageSetup paperSize="9" scale="97" fitToHeight="100" orientation="portrait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Krycí list </vt:lpstr>
      <vt:lpstr>Rekapitulácia</vt:lpstr>
      <vt:lpstr>1.1 - Rozpočet</vt:lpstr>
      <vt:lpstr>1.2 - Rozpočet</vt:lpstr>
      <vt:lpstr>1.3 - Rozpočet</vt:lpstr>
      <vt:lpstr>1.4 - Rozpočet</vt:lpstr>
      <vt:lpstr>1.6 - Rozpočet</vt:lpstr>
      <vt:lpstr>'1.1 - Rozpočet'!Názvy_tlače</vt:lpstr>
      <vt:lpstr>'1.2 - Rozpočet'!Názvy_tlače</vt:lpstr>
      <vt:lpstr>'1.3 - Rozpočet'!Názvy_tlače</vt:lpstr>
      <vt:lpstr>'1.4 - Rozpočet'!Názvy_tlače</vt:lpstr>
      <vt:lpstr>'1.6 - Rozpočet'!Názvy_tlače</vt:lpstr>
      <vt:lpstr>'Krycí list '!Názvy_tlače</vt:lpstr>
      <vt:lpstr>Rekapitulácia!Názvy_tlače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tari.silvia</dc:creator>
  <cp:lastModifiedBy>User</cp:lastModifiedBy>
  <dcterms:created xsi:type="dcterms:W3CDTF">2016-10-20T14:56:03Z</dcterms:created>
  <dcterms:modified xsi:type="dcterms:W3CDTF">2019-08-26T18:41:25Z</dcterms:modified>
</cp:coreProperties>
</file>